
<file path=[Content_Types].xml><?xml version="1.0" encoding="utf-8"?>
<Types xmlns="http://schemas.openxmlformats.org/package/2006/content-types"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9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docProps/core.xml" ContentType="application/vnd.openxmlformats-package.core-properties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png" ContentType="image/png"/>
  <Override PartName="/xl/charts/chart5.xml" ContentType="application/vnd.openxmlformats-officedocument.drawingml.char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120" windowWidth="19920" windowHeight="8010" firstSheet="1" activeTab="6"/>
  </bookViews>
  <sheets>
    <sheet name="ztraty kwh na m2 a rok" sheetId="1" r:id="rId1"/>
    <sheet name="kontrolní pole" sheetId="2" r:id="rId2"/>
    <sheet name="obvodova zed" sheetId="3" r:id="rId3"/>
    <sheet name="průběhy během roku" sheetId="4" r:id="rId4"/>
    <sheet name="soumernost polí" sheetId="5" r:id="rId5"/>
    <sheet name="nezatepleny dum" sheetId="6" r:id="rId6"/>
    <sheet name="bez soklu" sheetId="7" r:id="rId7"/>
  </sheets>
  <calcPr calcId="124519"/>
</workbook>
</file>

<file path=xl/calcChain.xml><?xml version="1.0" encoding="utf-8"?>
<calcChain xmlns="http://schemas.openxmlformats.org/spreadsheetml/2006/main">
  <c r="W17" i="7"/>
  <c r="W16"/>
  <c r="W15"/>
  <c r="W14"/>
  <c r="W13"/>
  <c r="W12"/>
  <c r="W11"/>
  <c r="AG17"/>
  <c r="AF17"/>
  <c r="AE17"/>
  <c r="AD17"/>
  <c r="AC17"/>
  <c r="AB17"/>
  <c r="AA17"/>
  <c r="Z17"/>
  <c r="Y17"/>
  <c r="X17"/>
  <c r="AG16"/>
  <c r="AF16"/>
  <c r="AE16"/>
  <c r="AD16"/>
  <c r="AC16"/>
  <c r="AB16"/>
  <c r="AA16"/>
  <c r="Z16"/>
  <c r="Y16"/>
  <c r="X16"/>
  <c r="AG15"/>
  <c r="AF15"/>
  <c r="AE15"/>
  <c r="AD15"/>
  <c r="AC15"/>
  <c r="AB15"/>
  <c r="AA15"/>
  <c r="Z15"/>
  <c r="Y15"/>
  <c r="X15"/>
  <c r="AG14"/>
  <c r="AF14"/>
  <c r="AE14"/>
  <c r="AD14"/>
  <c r="AC14"/>
  <c r="AB14"/>
  <c r="AA14"/>
  <c r="Z14"/>
  <c r="Y14"/>
  <c r="X14"/>
  <c r="AG13"/>
  <c r="AF13"/>
  <c r="AE13"/>
  <c r="AD13"/>
  <c r="AC13"/>
  <c r="AB13"/>
  <c r="AA13"/>
  <c r="Z13"/>
  <c r="Y13"/>
  <c r="X13"/>
  <c r="AG12"/>
  <c r="AF12"/>
  <c r="AE12"/>
  <c r="AD12"/>
  <c r="AC12"/>
  <c r="AB12"/>
  <c r="AA12"/>
  <c r="Z12"/>
  <c r="Y12"/>
  <c r="X12"/>
  <c r="AG11"/>
  <c r="AF11"/>
  <c r="AE11"/>
  <c r="AD11"/>
  <c r="AC11"/>
  <c r="AB11"/>
  <c r="AA11"/>
  <c r="Z11"/>
  <c r="Y11"/>
  <c r="X11"/>
  <c r="Y18" i="6"/>
  <c r="Y19"/>
  <c r="AF20"/>
  <c r="AE20"/>
  <c r="AD20"/>
  <c r="AC20"/>
  <c r="AB20"/>
  <c r="AA20"/>
  <c r="Z20"/>
  <c r="Y20"/>
  <c r="AB24"/>
  <c r="AH26"/>
  <c r="AG26"/>
  <c r="AF26"/>
  <c r="AE26"/>
  <c r="AD26"/>
  <c r="AC26"/>
  <c r="AB26"/>
  <c r="AA26"/>
  <c r="Z26"/>
  <c r="Y26"/>
  <c r="Z65"/>
  <c r="AA65" s="1"/>
  <c r="Y64"/>
  <c r="AH63"/>
  <c r="AG63"/>
  <c r="AF63"/>
  <c r="AE63"/>
  <c r="AD63"/>
  <c r="AC63"/>
  <c r="AB63"/>
  <c r="AA63"/>
  <c r="Z63"/>
  <c r="Y63"/>
  <c r="AH62"/>
  <c r="AG62"/>
  <c r="AF62"/>
  <c r="AE62"/>
  <c r="AD62"/>
  <c r="AC62"/>
  <c r="AB62"/>
  <c r="AA62"/>
  <c r="Z62"/>
  <c r="Y62"/>
  <c r="AH61"/>
  <c r="AG61"/>
  <c r="AF61"/>
  <c r="AE61"/>
  <c r="AD61"/>
  <c r="AC61"/>
  <c r="AB61"/>
  <c r="AA61"/>
  <c r="Z61"/>
  <c r="Y61"/>
  <c r="AH60"/>
  <c r="AG60"/>
  <c r="AF60"/>
  <c r="AE60"/>
  <c r="AD60"/>
  <c r="AC60"/>
  <c r="AB60"/>
  <c r="AA60"/>
  <c r="Z60"/>
  <c r="Y60"/>
  <c r="AH59"/>
  <c r="AG59"/>
  <c r="AF59"/>
  <c r="AE59"/>
  <c r="AD59"/>
  <c r="AC59"/>
  <c r="AB59"/>
  <c r="AA59"/>
  <c r="Z59"/>
  <c r="X51"/>
  <c r="AH51"/>
  <c r="AG51"/>
  <c r="AF51"/>
  <c r="AE51"/>
  <c r="AD51"/>
  <c r="AC51"/>
  <c r="AB51"/>
  <c r="AA51"/>
  <c r="Z51"/>
  <c r="Y51"/>
  <c r="X55"/>
  <c r="X54"/>
  <c r="X53"/>
  <c r="X52"/>
  <c r="AH55"/>
  <c r="AG55"/>
  <c r="AF55"/>
  <c r="AE55"/>
  <c r="AD55"/>
  <c r="AC55"/>
  <c r="AB55"/>
  <c r="AA55"/>
  <c r="Z55"/>
  <c r="Y55"/>
  <c r="AH54"/>
  <c r="AG54"/>
  <c r="AF54"/>
  <c r="AE54"/>
  <c r="AD54"/>
  <c r="AC54"/>
  <c r="AB54"/>
  <c r="AA54"/>
  <c r="Z54"/>
  <c r="Y54"/>
  <c r="AH53"/>
  <c r="AG53"/>
  <c r="AF53"/>
  <c r="AE53"/>
  <c r="AD53"/>
  <c r="AC53"/>
  <c r="AB53"/>
  <c r="AA53"/>
  <c r="Z53"/>
  <c r="Y53"/>
  <c r="AH52"/>
  <c r="AG52"/>
  <c r="AF52"/>
  <c r="AE52"/>
  <c r="AD52"/>
  <c r="AC52"/>
  <c r="AB52"/>
  <c r="AA52"/>
  <c r="Z52"/>
  <c r="Y52"/>
  <c r="B104" i="1"/>
  <c r="C104" s="1"/>
  <c r="B103"/>
  <c r="C103" s="1"/>
  <c r="B102"/>
  <c r="C102" s="1"/>
  <c r="B101"/>
  <c r="C101" s="1"/>
  <c r="B100"/>
  <c r="C100" s="1"/>
  <c r="B99"/>
  <c r="C99" s="1"/>
  <c r="F97"/>
  <c r="E97"/>
  <c r="D97"/>
  <c r="C97"/>
  <c r="F96"/>
  <c r="E96"/>
  <c r="D96"/>
  <c r="C96"/>
  <c r="F95"/>
  <c r="E95"/>
  <c r="D95"/>
  <c r="C95"/>
  <c r="F94"/>
  <c r="E94"/>
  <c r="D94"/>
  <c r="C94"/>
  <c r="F93"/>
  <c r="E93"/>
  <c r="D93"/>
  <c r="C93"/>
  <c r="F92"/>
  <c r="E92"/>
  <c r="D92"/>
  <c r="C92"/>
  <c r="I93"/>
  <c r="J92"/>
  <c r="J93" s="1"/>
  <c r="J91"/>
  <c r="G93"/>
  <c r="H92"/>
  <c r="H91"/>
  <c r="J90"/>
  <c r="J89"/>
  <c r="J88"/>
  <c r="J87"/>
  <c r="J86"/>
  <c r="J85"/>
  <c r="H90"/>
  <c r="H89"/>
  <c r="H88"/>
  <c r="H87"/>
  <c r="H86"/>
  <c r="H85"/>
  <c r="AA64" i="6" l="1"/>
  <c r="AB65"/>
  <c r="Z64"/>
  <c r="D100" i="1"/>
  <c r="C107"/>
  <c r="C109"/>
  <c r="D102"/>
  <c r="D104"/>
  <c r="C111"/>
  <c r="C106"/>
  <c r="D99"/>
  <c r="C108"/>
  <c r="D101"/>
  <c r="C110"/>
  <c r="D103"/>
  <c r="H93"/>
  <c r="AB4" i="5"/>
  <c r="AK4"/>
  <c r="AS4"/>
  <c r="AT4"/>
  <c r="A5"/>
  <c r="W5"/>
  <c r="X5"/>
  <c r="Y5"/>
  <c r="Z5"/>
  <c r="AA5"/>
  <c r="AB5"/>
  <c r="AF3" s="1"/>
  <c r="AF4" s="1"/>
  <c r="AC5"/>
  <c r="AD5"/>
  <c r="AE5"/>
  <c r="AF5"/>
  <c r="AG5"/>
  <c r="AH5"/>
  <c r="AI5"/>
  <c r="AJ5"/>
  <c r="AK5"/>
  <c r="AL5"/>
  <c r="AM5"/>
  <c r="AN5"/>
  <c r="AO5"/>
  <c r="AP5"/>
  <c r="AS5"/>
  <c r="AT5"/>
  <c r="AU5"/>
  <c r="AU6" s="1"/>
  <c r="AU7" s="1"/>
  <c r="AU8" s="1"/>
  <c r="AU9" s="1"/>
  <c r="AU10" s="1"/>
  <c r="AU11" s="1"/>
  <c r="AU12" s="1"/>
  <c r="AU13" s="1"/>
  <c r="AU14" s="1"/>
  <c r="AU15" s="1"/>
  <c r="AU16" s="1"/>
  <c r="AU17" s="1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T18" s="1"/>
  <c r="AS18"/>
  <c r="A21"/>
  <c r="A17" s="1"/>
  <c r="A23"/>
  <c r="M23"/>
  <c r="N23"/>
  <c r="O23"/>
  <c r="P23"/>
  <c r="S23"/>
  <c r="T23"/>
  <c r="U23"/>
  <c r="V23"/>
  <c r="M24"/>
  <c r="N24"/>
  <c r="U24"/>
  <c r="V24"/>
  <c r="A29"/>
  <c r="M44"/>
  <c r="N44"/>
  <c r="K44" s="1"/>
  <c r="O44"/>
  <c r="P44"/>
  <c r="Q44"/>
  <c r="R44"/>
  <c r="S44"/>
  <c r="T44"/>
  <c r="U44"/>
  <c r="V44"/>
  <c r="A45"/>
  <c r="A41" s="1"/>
  <c r="A50"/>
  <c r="A65"/>
  <c r="N65" s="1"/>
  <c r="M65"/>
  <c r="O65"/>
  <c r="Q65"/>
  <c r="S65"/>
  <c r="U65"/>
  <c r="A66"/>
  <c r="A62" s="1"/>
  <c r="A71"/>
  <c r="A86"/>
  <c r="M86"/>
  <c r="N86"/>
  <c r="K86" s="1"/>
  <c r="O86"/>
  <c r="P86"/>
  <c r="Q86"/>
  <c r="R86"/>
  <c r="S86"/>
  <c r="T86"/>
  <c r="U86"/>
  <c r="V86"/>
  <c r="A87"/>
  <c r="A83" s="1"/>
  <c r="A92"/>
  <c r="A93"/>
  <c r="A107"/>
  <c r="M107"/>
  <c r="N107"/>
  <c r="K107" s="1"/>
  <c r="O107"/>
  <c r="P107"/>
  <c r="Q107"/>
  <c r="R107"/>
  <c r="S107"/>
  <c r="T107"/>
  <c r="U107"/>
  <c r="V107"/>
  <c r="A108"/>
  <c r="A104" s="1"/>
  <c r="N113"/>
  <c r="O113" s="1"/>
  <c r="P113" s="1"/>
  <c r="Q113" s="1"/>
  <c r="R113" s="1"/>
  <c r="S113" s="1"/>
  <c r="T113" s="1"/>
  <c r="U113" s="1"/>
  <c r="V113" s="1"/>
  <c r="M119"/>
  <c r="N119"/>
  <c r="O119"/>
  <c r="P119"/>
  <c r="Q119"/>
  <c r="R119"/>
  <c r="S119"/>
  <c r="T119"/>
  <c r="U119"/>
  <c r="V119"/>
  <c r="X119"/>
  <c r="M120"/>
  <c r="N120"/>
  <c r="O120"/>
  <c r="P120"/>
  <c r="Q120"/>
  <c r="R120"/>
  <c r="S120"/>
  <c r="T120"/>
  <c r="U120"/>
  <c r="V120"/>
  <c r="M122"/>
  <c r="N122"/>
  <c r="O122"/>
  <c r="P122"/>
  <c r="Q122"/>
  <c r="R122"/>
  <c r="S122"/>
  <c r="T122"/>
  <c r="U122"/>
  <c r="V122"/>
  <c r="M123"/>
  <c r="N123"/>
  <c r="O123"/>
  <c r="P123"/>
  <c r="Q123"/>
  <c r="R123"/>
  <c r="S123"/>
  <c r="T123"/>
  <c r="U123"/>
  <c r="V123"/>
  <c r="A126"/>
  <c r="N140"/>
  <c r="O140"/>
  <c r="P140" s="1"/>
  <c r="Q140" s="1"/>
  <c r="R140" s="1"/>
  <c r="S140" s="1"/>
  <c r="T140" s="1"/>
  <c r="U140" s="1"/>
  <c r="V140" s="1"/>
  <c r="A142"/>
  <c r="A138" s="1"/>
  <c r="A144"/>
  <c r="A125" s="1"/>
  <c r="M145"/>
  <c r="N145"/>
  <c r="O145"/>
  <c r="P145"/>
  <c r="Q145"/>
  <c r="R145"/>
  <c r="S145"/>
  <c r="T145"/>
  <c r="U145"/>
  <c r="V145"/>
  <c r="M146"/>
  <c r="N146"/>
  <c r="O146"/>
  <c r="P146"/>
  <c r="Q146"/>
  <c r="R146"/>
  <c r="S146"/>
  <c r="T146"/>
  <c r="U146"/>
  <c r="V146"/>
  <c r="H162"/>
  <c r="I162"/>
  <c r="J162"/>
  <c r="H163"/>
  <c r="I163"/>
  <c r="J163" s="1"/>
  <c r="H164"/>
  <c r="I164"/>
  <c r="J164"/>
  <c r="L200" i="3"/>
  <c r="L199"/>
  <c r="L198"/>
  <c r="L197"/>
  <c r="A10" i="4"/>
  <c r="CZ10"/>
  <c r="DA10"/>
  <c r="DB10"/>
  <c r="DC10"/>
  <c r="DE10"/>
  <c r="DF10"/>
  <c r="DG10"/>
  <c r="DH10"/>
  <c r="DI10"/>
  <c r="DJ10"/>
  <c r="DK10"/>
  <c r="DL10"/>
  <c r="A11"/>
  <c r="CZ11"/>
  <c r="DA11"/>
  <c r="DB11"/>
  <c r="DC11"/>
  <c r="DE11"/>
  <c r="DF11"/>
  <c r="DG11"/>
  <c r="DH11"/>
  <c r="DI11"/>
  <c r="DJ11"/>
  <c r="DK11"/>
  <c r="DL11"/>
  <c r="A12"/>
  <c r="B12"/>
  <c r="CZ12"/>
  <c r="DA12"/>
  <c r="DB12"/>
  <c r="DC12"/>
  <c r="DE12"/>
  <c r="DF12"/>
  <c r="DG12"/>
  <c r="DH12"/>
  <c r="DI12"/>
  <c r="DJ12"/>
  <c r="DK12"/>
  <c r="DL12"/>
  <c r="A13"/>
  <c r="CZ13"/>
  <c r="DA13"/>
  <c r="DB13"/>
  <c r="DC13"/>
  <c r="DE13"/>
  <c r="DF13"/>
  <c r="DG13"/>
  <c r="DH13"/>
  <c r="DI13"/>
  <c r="DJ13"/>
  <c r="DK13"/>
  <c r="DL13"/>
  <c r="CZ14"/>
  <c r="DA14"/>
  <c r="DB14"/>
  <c r="DC14"/>
  <c r="DE14"/>
  <c r="DF14"/>
  <c r="DG14"/>
  <c r="DH14"/>
  <c r="DI14"/>
  <c r="DJ14"/>
  <c r="DK14"/>
  <c r="DL14"/>
  <c r="CZ15"/>
  <c r="DA15"/>
  <c r="DB15"/>
  <c r="DC15"/>
  <c r="DE15"/>
  <c r="DF15"/>
  <c r="DG15"/>
  <c r="DH15"/>
  <c r="DI15"/>
  <c r="DJ15"/>
  <c r="DK15"/>
  <c r="DL15"/>
  <c r="CZ16"/>
  <c r="DA16"/>
  <c r="DB16"/>
  <c r="DC16"/>
  <c r="DE16"/>
  <c r="DF16"/>
  <c r="DG16"/>
  <c r="DH16"/>
  <c r="DI16"/>
  <c r="DJ16"/>
  <c r="DK16"/>
  <c r="DL16"/>
  <c r="CZ17"/>
  <c r="DA17"/>
  <c r="DB17"/>
  <c r="DC17"/>
  <c r="DE17"/>
  <c r="DF17"/>
  <c r="DG17"/>
  <c r="DH17"/>
  <c r="DI17"/>
  <c r="DJ17"/>
  <c r="DK17"/>
  <c r="DL17"/>
  <c r="CZ18"/>
  <c r="DA18"/>
  <c r="DB18"/>
  <c r="DC18"/>
  <c r="DE18"/>
  <c r="DF18"/>
  <c r="DG18"/>
  <c r="DH18"/>
  <c r="DI18"/>
  <c r="DJ18"/>
  <c r="DK18"/>
  <c r="DL18"/>
  <c r="CZ19"/>
  <c r="DA19"/>
  <c r="DB19"/>
  <c r="DC19"/>
  <c r="DE19"/>
  <c r="DF19"/>
  <c r="DG19"/>
  <c r="DH19"/>
  <c r="DI19"/>
  <c r="DJ19"/>
  <c r="DK19"/>
  <c r="DL19"/>
  <c r="CZ20"/>
  <c r="DA20"/>
  <c r="DB20"/>
  <c r="DC20"/>
  <c r="DE20"/>
  <c r="DF20"/>
  <c r="DG20"/>
  <c r="DH20"/>
  <c r="DI20"/>
  <c r="DJ20"/>
  <c r="DK20"/>
  <c r="DL20"/>
  <c r="CZ21"/>
  <c r="DA21"/>
  <c r="DB21"/>
  <c r="DC21"/>
  <c r="DE21"/>
  <c r="DF21"/>
  <c r="DG21"/>
  <c r="DH21"/>
  <c r="DI21"/>
  <c r="DJ21"/>
  <c r="DK21"/>
  <c r="DL21"/>
  <c r="CZ22"/>
  <c r="DA22"/>
  <c r="DB22"/>
  <c r="DC22"/>
  <c r="DE22"/>
  <c r="DF22"/>
  <c r="DG22"/>
  <c r="DH22"/>
  <c r="DI22"/>
  <c r="DJ22"/>
  <c r="DK22"/>
  <c r="DL22"/>
  <c r="CZ23"/>
  <c r="DA23"/>
  <c r="DB23"/>
  <c r="DC23"/>
  <c r="DE23"/>
  <c r="DF23"/>
  <c r="DG23"/>
  <c r="DH23"/>
  <c r="DI23"/>
  <c r="DJ23"/>
  <c r="DK23"/>
  <c r="DL23"/>
  <c r="CZ25"/>
  <c r="DA25"/>
  <c r="DB25"/>
  <c r="DC25"/>
  <c r="DD25"/>
  <c r="DE25"/>
  <c r="DF25"/>
  <c r="DG25"/>
  <c r="CZ26"/>
  <c r="DA26"/>
  <c r="DB26"/>
  <c r="DC26"/>
  <c r="DD26"/>
  <c r="DE26"/>
  <c r="DF26"/>
  <c r="DG26"/>
  <c r="CZ27"/>
  <c r="DA27"/>
  <c r="DB27"/>
  <c r="DC27"/>
  <c r="DD27"/>
  <c r="DE27"/>
  <c r="DF27"/>
  <c r="DG27"/>
  <c r="A28"/>
  <c r="CZ28"/>
  <c r="DA28"/>
  <c r="DB28"/>
  <c r="DC28"/>
  <c r="DD28"/>
  <c r="DE28"/>
  <c r="DF28"/>
  <c r="DG28"/>
  <c r="CZ29"/>
  <c r="DA29"/>
  <c r="DB29"/>
  <c r="DC29"/>
  <c r="DD29"/>
  <c r="DE29"/>
  <c r="DF29"/>
  <c r="DG29"/>
  <c r="CZ30"/>
  <c r="DA30"/>
  <c r="DB30"/>
  <c r="DC30"/>
  <c r="DD30"/>
  <c r="DE30"/>
  <c r="DF30"/>
  <c r="DG30"/>
  <c r="CZ31"/>
  <c r="DA31"/>
  <c r="DB31"/>
  <c r="DC31"/>
  <c r="DD31"/>
  <c r="DE31"/>
  <c r="DF31"/>
  <c r="DG31"/>
  <c r="A32"/>
  <c r="CZ32"/>
  <c r="DA32"/>
  <c r="DB32"/>
  <c r="DC32"/>
  <c r="DD32"/>
  <c r="DE32"/>
  <c r="DF32"/>
  <c r="DG32"/>
  <c r="A33"/>
  <c r="CZ33"/>
  <c r="DA33"/>
  <c r="DB33"/>
  <c r="DC33"/>
  <c r="DD33"/>
  <c r="DE33"/>
  <c r="DF33"/>
  <c r="DG33"/>
  <c r="A34"/>
  <c r="CZ34"/>
  <c r="DA34"/>
  <c r="DB34"/>
  <c r="DC34"/>
  <c r="DD34"/>
  <c r="DE34"/>
  <c r="DF34"/>
  <c r="DG34"/>
  <c r="A35"/>
  <c r="CZ35"/>
  <c r="DA35"/>
  <c r="DB35"/>
  <c r="DC35"/>
  <c r="DD35"/>
  <c r="DE35"/>
  <c r="DF35"/>
  <c r="DG35"/>
  <c r="CZ36"/>
  <c r="DA36"/>
  <c r="DB36"/>
  <c r="DC36"/>
  <c r="DD36"/>
  <c r="DE36"/>
  <c r="DF36"/>
  <c r="DG36"/>
  <c r="CZ37"/>
  <c r="DA37"/>
  <c r="DB37"/>
  <c r="DC37"/>
  <c r="DD37"/>
  <c r="DE37"/>
  <c r="DF37"/>
  <c r="DG37"/>
  <c r="CZ38"/>
  <c r="DA38"/>
  <c r="DB38"/>
  <c r="DC38"/>
  <c r="DD38"/>
  <c r="DE38"/>
  <c r="DF38"/>
  <c r="DG38"/>
  <c r="A53"/>
  <c r="B34" s="1"/>
  <c r="A54"/>
  <c r="A55"/>
  <c r="A56"/>
  <c r="A74"/>
  <c r="B55" s="1"/>
  <c r="A75"/>
  <c r="A76"/>
  <c r="A77"/>
  <c r="A95"/>
  <c r="B76" s="1"/>
  <c r="A96"/>
  <c r="A97"/>
  <c r="B97"/>
  <c r="A98"/>
  <c r="M53" i="3"/>
  <c r="L53" s="1"/>
  <c r="N53"/>
  <c r="O53"/>
  <c r="P53"/>
  <c r="Q53"/>
  <c r="R53"/>
  <c r="S53"/>
  <c r="T53"/>
  <c r="U53"/>
  <c r="V53"/>
  <c r="M54"/>
  <c r="L54" s="1"/>
  <c r="N54"/>
  <c r="O54"/>
  <c r="P54"/>
  <c r="Q54"/>
  <c r="R54"/>
  <c r="S54"/>
  <c r="T54"/>
  <c r="U54"/>
  <c r="V54"/>
  <c r="M55"/>
  <c r="L55" s="1"/>
  <c r="N55"/>
  <c r="O55"/>
  <c r="P55"/>
  <c r="Q55"/>
  <c r="R55"/>
  <c r="S55"/>
  <c r="T55"/>
  <c r="U55"/>
  <c r="V55"/>
  <c r="M56"/>
  <c r="N56"/>
  <c r="L56" s="1"/>
  <c r="O56"/>
  <c r="P56"/>
  <c r="Q56"/>
  <c r="R56"/>
  <c r="S56"/>
  <c r="T56"/>
  <c r="U56"/>
  <c r="V56"/>
  <c r="M57"/>
  <c r="L57" s="1"/>
  <c r="N57"/>
  <c r="O57"/>
  <c r="P57"/>
  <c r="Q57"/>
  <c r="R57"/>
  <c r="S57"/>
  <c r="T57"/>
  <c r="U57"/>
  <c r="V57"/>
  <c r="M58"/>
  <c r="N58"/>
  <c r="L58" s="1"/>
  <c r="O58"/>
  <c r="P58"/>
  <c r="Q58"/>
  <c r="R58"/>
  <c r="S58"/>
  <c r="T58"/>
  <c r="U58"/>
  <c r="V58"/>
  <c r="M197"/>
  <c r="K197" s="1"/>
  <c r="N197"/>
  <c r="O197"/>
  <c r="P197"/>
  <c r="Q197"/>
  <c r="R197"/>
  <c r="S197"/>
  <c r="T197"/>
  <c r="U197"/>
  <c r="V197"/>
  <c r="M198"/>
  <c r="N198"/>
  <c r="K198" s="1"/>
  <c r="O198"/>
  <c r="P198"/>
  <c r="Q198"/>
  <c r="R198"/>
  <c r="S198"/>
  <c r="T198"/>
  <c r="U198"/>
  <c r="V198"/>
  <c r="M199"/>
  <c r="K199" s="1"/>
  <c r="N199"/>
  <c r="O199"/>
  <c r="P199"/>
  <c r="Q199"/>
  <c r="R199"/>
  <c r="S199"/>
  <c r="T199"/>
  <c r="U199"/>
  <c r="V199"/>
  <c r="M200"/>
  <c r="N200"/>
  <c r="K200" s="1"/>
  <c r="O200"/>
  <c r="P200"/>
  <c r="Q200"/>
  <c r="R200"/>
  <c r="S200"/>
  <c r="T200"/>
  <c r="U200"/>
  <c r="V200"/>
  <c r="AC65" i="6" l="1"/>
  <c r="AB64"/>
  <c r="D111" i="1"/>
  <c r="E104"/>
  <c r="D107"/>
  <c r="E100"/>
  <c r="E103"/>
  <c r="D110"/>
  <c r="E101"/>
  <c r="D108"/>
  <c r="D106"/>
  <c r="E99"/>
  <c r="E102"/>
  <c r="D109"/>
  <c r="V65" i="5"/>
  <c r="T65"/>
  <c r="R65"/>
  <c r="P65"/>
  <c r="K65" s="1"/>
  <c r="W202" i="3"/>
  <c r="AC52" i="2"/>
  <c r="AD52" s="1"/>
  <c r="AE52" s="1"/>
  <c r="AF52" s="1"/>
  <c r="AG52" s="1"/>
  <c r="AH52" s="1"/>
  <c r="AI52" s="1"/>
  <c r="AJ52" s="1"/>
  <c r="AK52" s="1"/>
  <c r="AC51"/>
  <c r="AD51" s="1"/>
  <c r="AE51" s="1"/>
  <c r="AF51" s="1"/>
  <c r="AG51" s="1"/>
  <c r="AH51" s="1"/>
  <c r="AI51" s="1"/>
  <c r="AJ51" s="1"/>
  <c r="AK51" s="1"/>
  <c r="AB50"/>
  <c r="AK49"/>
  <c r="AJ49"/>
  <c r="AI49"/>
  <c r="AH49"/>
  <c r="AG49"/>
  <c r="AF49"/>
  <c r="AE49"/>
  <c r="AD49"/>
  <c r="AC49"/>
  <c r="AB49"/>
  <c r="AK48"/>
  <c r="AJ48"/>
  <c r="AI48"/>
  <c r="AH48"/>
  <c r="AG48"/>
  <c r="AF48"/>
  <c r="AE48"/>
  <c r="AD48"/>
  <c r="AC48"/>
  <c r="AB48"/>
  <c r="AH3"/>
  <c r="Y18"/>
  <c r="Y16"/>
  <c r="AH24"/>
  <c r="BC3"/>
  <c r="BB3"/>
  <c r="BC2"/>
  <c r="BB2"/>
  <c r="BC24"/>
  <c r="BC23"/>
  <c r="BB24"/>
  <c r="BB23"/>
  <c r="AI24"/>
  <c r="AI23"/>
  <c r="AH23"/>
  <c r="AI2"/>
  <c r="AH2"/>
  <c r="AI3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BK24"/>
  <c r="BJ24"/>
  <c r="BI24"/>
  <c r="BH24"/>
  <c r="BG24"/>
  <c r="BF24"/>
  <c r="BE24"/>
  <c r="BD24"/>
  <c r="BA24"/>
  <c r="AZ24"/>
  <c r="AY24"/>
  <c r="AX24"/>
  <c r="AW24"/>
  <c r="AV24"/>
  <c r="AU24"/>
  <c r="AT24"/>
  <c r="BK23"/>
  <c r="BJ23"/>
  <c r="BI23"/>
  <c r="BH23"/>
  <c r="BG23"/>
  <c r="BF23"/>
  <c r="BE23"/>
  <c r="BD23"/>
  <c r="BA23"/>
  <c r="AZ23"/>
  <c r="AY23"/>
  <c r="AX23"/>
  <c r="AW23"/>
  <c r="AV23"/>
  <c r="AU23"/>
  <c r="AT23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BK5"/>
  <c r="BJ5"/>
  <c r="BI5"/>
  <c r="BH5"/>
  <c r="BG5"/>
  <c r="BF5"/>
  <c r="BE5"/>
  <c r="BD5"/>
  <c r="BC5"/>
  <c r="BB5"/>
  <c r="BA5"/>
  <c r="AZ5"/>
  <c r="AY5"/>
  <c r="AX5"/>
  <c r="AW5"/>
  <c r="AV5"/>
  <c r="AU5"/>
  <c r="AT5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BK3"/>
  <c r="BJ3"/>
  <c r="BI3"/>
  <c r="BH3"/>
  <c r="BG3"/>
  <c r="BF3"/>
  <c r="BE3"/>
  <c r="BD3"/>
  <c r="BA3"/>
  <c r="AZ3"/>
  <c r="AY3"/>
  <c r="AX3"/>
  <c r="AW3"/>
  <c r="AV3"/>
  <c r="AU3"/>
  <c r="AT3"/>
  <c r="BK2"/>
  <c r="BJ2"/>
  <c r="BI2"/>
  <c r="BH2"/>
  <c r="BG2"/>
  <c r="BF2"/>
  <c r="BE2"/>
  <c r="BD2"/>
  <c r="BA2"/>
  <c r="AZ2"/>
  <c r="AY2"/>
  <c r="AX2"/>
  <c r="AW2"/>
  <c r="AV2"/>
  <c r="AU2"/>
  <c r="AT2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AQ24"/>
  <c r="AP24"/>
  <c r="AO24"/>
  <c r="AN24"/>
  <c r="AM24"/>
  <c r="AL24"/>
  <c r="AK24"/>
  <c r="AJ24"/>
  <c r="AG24"/>
  <c r="AF24"/>
  <c r="AE24"/>
  <c r="AD24"/>
  <c r="AC24"/>
  <c r="AB24"/>
  <c r="AA24"/>
  <c r="Z24"/>
  <c r="AQ23"/>
  <c r="AP23"/>
  <c r="AO23"/>
  <c r="AN23"/>
  <c r="AM23"/>
  <c r="AL23"/>
  <c r="AK23"/>
  <c r="AJ23"/>
  <c r="AG23"/>
  <c r="AF23"/>
  <c r="AE23"/>
  <c r="AD23"/>
  <c r="AC23"/>
  <c r="AB23"/>
  <c r="AA23"/>
  <c r="Z23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AQ5"/>
  <c r="AP5"/>
  <c r="AO5"/>
  <c r="AN5"/>
  <c r="AM5"/>
  <c r="AL5"/>
  <c r="AK5"/>
  <c r="AJ5"/>
  <c r="AI5"/>
  <c r="AH5"/>
  <c r="AG5"/>
  <c r="AF5"/>
  <c r="AE5"/>
  <c r="AD5"/>
  <c r="AC5"/>
  <c r="AB5"/>
  <c r="AA5"/>
  <c r="Z5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AQ3"/>
  <c r="AP3"/>
  <c r="AO3"/>
  <c r="AN3"/>
  <c r="AM3"/>
  <c r="AL3"/>
  <c r="AK3"/>
  <c r="AJ3"/>
  <c r="AG3"/>
  <c r="AF3"/>
  <c r="AE3"/>
  <c r="AD3"/>
  <c r="AC3"/>
  <c r="AB3"/>
  <c r="AA3"/>
  <c r="Z3"/>
  <c r="AQ2"/>
  <c r="AP2"/>
  <c r="AO2"/>
  <c r="AN2"/>
  <c r="AM2"/>
  <c r="AL2"/>
  <c r="AK2"/>
  <c r="AJ2"/>
  <c r="AG2"/>
  <c r="AF2"/>
  <c r="AE2"/>
  <c r="AD2"/>
  <c r="AC2"/>
  <c r="AB2"/>
  <c r="AA2"/>
  <c r="Z2"/>
  <c r="N43"/>
  <c r="M43"/>
  <c r="L43"/>
  <c r="K43"/>
  <c r="P42"/>
  <c r="O42"/>
  <c r="N42"/>
  <c r="M42"/>
  <c r="L42"/>
  <c r="K42"/>
  <c r="I42"/>
  <c r="J42"/>
  <c r="AK41"/>
  <c r="AJ41"/>
  <c r="AI41"/>
  <c r="AH41"/>
  <c r="AG41"/>
  <c r="AF41"/>
  <c r="AE41"/>
  <c r="AD41"/>
  <c r="AC41"/>
  <c r="AA41"/>
  <c r="AB41"/>
  <c r="AC64" i="6" l="1"/>
  <c r="AD65"/>
  <c r="E106" i="1"/>
  <c r="F99"/>
  <c r="F106" s="1"/>
  <c r="F100"/>
  <c r="F107" s="1"/>
  <c r="E107"/>
  <c r="F104"/>
  <c r="F111" s="1"/>
  <c r="E111"/>
  <c r="F102"/>
  <c r="F109" s="1"/>
  <c r="E109"/>
  <c r="F101"/>
  <c r="F108" s="1"/>
  <c r="E108"/>
  <c r="F103"/>
  <c r="F110" s="1"/>
  <c r="E110"/>
  <c r="AK50" i="2"/>
  <c r="AC50"/>
  <c r="AE50"/>
  <c r="AG50"/>
  <c r="AI50"/>
  <c r="AD50"/>
  <c r="AF50"/>
  <c r="AH50"/>
  <c r="AJ50"/>
  <c r="N83" i="1"/>
  <c r="N82"/>
  <c r="N70"/>
  <c r="B79"/>
  <c r="H79" s="1"/>
  <c r="B78"/>
  <c r="H78" s="1"/>
  <c r="B77"/>
  <c r="H77" s="1"/>
  <c r="B76"/>
  <c r="H76" s="1"/>
  <c r="B75"/>
  <c r="H75" s="1"/>
  <c r="B74"/>
  <c r="H74" s="1"/>
  <c r="B73"/>
  <c r="H73" s="1"/>
  <c r="B72"/>
  <c r="H72" s="1"/>
  <c r="B71"/>
  <c r="H71" s="1"/>
  <c r="X65"/>
  <c r="W65"/>
  <c r="V65"/>
  <c r="U65"/>
  <c r="T65"/>
  <c r="S65"/>
  <c r="R65"/>
  <c r="Q65"/>
  <c r="P65"/>
  <c r="O65"/>
  <c r="N65" s="1"/>
  <c r="M65"/>
  <c r="L65"/>
  <c r="K65"/>
  <c r="J65"/>
  <c r="I65"/>
  <c r="H65"/>
  <c r="G65"/>
  <c r="F65"/>
  <c r="E65"/>
  <c r="D65"/>
  <c r="C65" s="1"/>
  <c r="X64"/>
  <c r="W64"/>
  <c r="V64"/>
  <c r="U64"/>
  <c r="T64"/>
  <c r="S64"/>
  <c r="R64"/>
  <c r="Q64"/>
  <c r="P64"/>
  <c r="O64"/>
  <c r="N64" s="1"/>
  <c r="M64"/>
  <c r="L64"/>
  <c r="K64"/>
  <c r="J64"/>
  <c r="I64"/>
  <c r="H64"/>
  <c r="G64"/>
  <c r="F64"/>
  <c r="E64"/>
  <c r="D64"/>
  <c r="C64" s="1"/>
  <c r="X63"/>
  <c r="W63"/>
  <c r="V63"/>
  <c r="U63"/>
  <c r="T63"/>
  <c r="S63"/>
  <c r="R63"/>
  <c r="Q63"/>
  <c r="P63"/>
  <c r="O63"/>
  <c r="N63" s="1"/>
  <c r="M63"/>
  <c r="L63"/>
  <c r="K63"/>
  <c r="J63"/>
  <c r="I63"/>
  <c r="H63"/>
  <c r="G63"/>
  <c r="F63"/>
  <c r="E63"/>
  <c r="D63"/>
  <c r="C63" s="1"/>
  <c r="X62"/>
  <c r="W62"/>
  <c r="V62"/>
  <c r="U62"/>
  <c r="T62"/>
  <c r="S62"/>
  <c r="R62"/>
  <c r="Q62"/>
  <c r="P62"/>
  <c r="O62"/>
  <c r="N62" s="1"/>
  <c r="M62"/>
  <c r="L62"/>
  <c r="K62"/>
  <c r="J62"/>
  <c r="I62"/>
  <c r="H62"/>
  <c r="G62"/>
  <c r="F62"/>
  <c r="E62"/>
  <c r="D62"/>
  <c r="C62" s="1"/>
  <c r="X61"/>
  <c r="W61"/>
  <c r="V61"/>
  <c r="U61"/>
  <c r="T61"/>
  <c r="S61"/>
  <c r="R61"/>
  <c r="Q61"/>
  <c r="P61"/>
  <c r="O61"/>
  <c r="N61" s="1"/>
  <c r="M61"/>
  <c r="L61"/>
  <c r="K61"/>
  <c r="J61"/>
  <c r="I61"/>
  <c r="H61"/>
  <c r="G61"/>
  <c r="F61"/>
  <c r="E61"/>
  <c r="D61"/>
  <c r="C61" s="1"/>
  <c r="X60"/>
  <c r="W60"/>
  <c r="V60"/>
  <c r="U60"/>
  <c r="T60"/>
  <c r="S60"/>
  <c r="R60"/>
  <c r="Q60"/>
  <c r="P60"/>
  <c r="O60"/>
  <c r="N60" s="1"/>
  <c r="M60"/>
  <c r="L60"/>
  <c r="K60"/>
  <c r="J60"/>
  <c r="I60"/>
  <c r="H60"/>
  <c r="G60"/>
  <c r="F60"/>
  <c r="E60"/>
  <c r="D60"/>
  <c r="C60" s="1"/>
  <c r="X59"/>
  <c r="W59"/>
  <c r="V59"/>
  <c r="U59"/>
  <c r="T59"/>
  <c r="S59"/>
  <c r="R59"/>
  <c r="Q59"/>
  <c r="P59"/>
  <c r="O59"/>
  <c r="N59" s="1"/>
  <c r="M59"/>
  <c r="L59"/>
  <c r="K59"/>
  <c r="J59"/>
  <c r="I59"/>
  <c r="H59"/>
  <c r="G59"/>
  <c r="F59"/>
  <c r="E59"/>
  <c r="D59"/>
  <c r="C59" s="1"/>
  <c r="X58"/>
  <c r="W58"/>
  <c r="V58"/>
  <c r="U58"/>
  <c r="T58"/>
  <c r="S58"/>
  <c r="R58"/>
  <c r="Q58"/>
  <c r="P58"/>
  <c r="O58"/>
  <c r="N58" s="1"/>
  <c r="M58"/>
  <c r="L58"/>
  <c r="K58"/>
  <c r="J58"/>
  <c r="I58"/>
  <c r="H58"/>
  <c r="G58"/>
  <c r="F58"/>
  <c r="E58"/>
  <c r="D58"/>
  <c r="C58" s="1"/>
  <c r="X57"/>
  <c r="W57"/>
  <c r="V57"/>
  <c r="U57"/>
  <c r="T57"/>
  <c r="S57"/>
  <c r="R57"/>
  <c r="Q57"/>
  <c r="P57"/>
  <c r="O57"/>
  <c r="N57" s="1"/>
  <c r="M57"/>
  <c r="L57"/>
  <c r="K57"/>
  <c r="J57"/>
  <c r="I57"/>
  <c r="H57"/>
  <c r="G57"/>
  <c r="F57"/>
  <c r="E57"/>
  <c r="D57"/>
  <c r="C57" s="1"/>
  <c r="X56"/>
  <c r="W56"/>
  <c r="V56"/>
  <c r="U56"/>
  <c r="T56"/>
  <c r="S56"/>
  <c r="R56"/>
  <c r="Q56"/>
  <c r="P56"/>
  <c r="O56"/>
  <c r="N56" s="1"/>
  <c r="M56"/>
  <c r="L56"/>
  <c r="K56"/>
  <c r="J56"/>
  <c r="I56"/>
  <c r="H56"/>
  <c r="G56"/>
  <c r="F56"/>
  <c r="E56"/>
  <c r="D56"/>
  <c r="C56" s="1"/>
  <c r="X53"/>
  <c r="W53"/>
  <c r="V53"/>
  <c r="U53"/>
  <c r="T53"/>
  <c r="S53"/>
  <c r="R53"/>
  <c r="Q53"/>
  <c r="P53"/>
  <c r="O53"/>
  <c r="N53" s="1"/>
  <c r="M53"/>
  <c r="L53"/>
  <c r="K53"/>
  <c r="J53"/>
  <c r="I53"/>
  <c r="H53"/>
  <c r="G53"/>
  <c r="F53"/>
  <c r="E53"/>
  <c r="D53"/>
  <c r="C53" s="1"/>
  <c r="X52"/>
  <c r="W52"/>
  <c r="V52"/>
  <c r="U52"/>
  <c r="T52"/>
  <c r="S52"/>
  <c r="R52"/>
  <c r="Q52"/>
  <c r="P52"/>
  <c r="O52"/>
  <c r="N52" s="1"/>
  <c r="M52"/>
  <c r="L52"/>
  <c r="K52"/>
  <c r="J52"/>
  <c r="I52"/>
  <c r="H52"/>
  <c r="G52"/>
  <c r="F52"/>
  <c r="E52"/>
  <c r="D52"/>
  <c r="C52" s="1"/>
  <c r="X51"/>
  <c r="W51"/>
  <c r="V51"/>
  <c r="U51"/>
  <c r="T51"/>
  <c r="S51"/>
  <c r="R51"/>
  <c r="Q51"/>
  <c r="P51"/>
  <c r="O51"/>
  <c r="N51" s="1"/>
  <c r="M51"/>
  <c r="L51"/>
  <c r="K51"/>
  <c r="J51"/>
  <c r="I51"/>
  <c r="H51"/>
  <c r="G51"/>
  <c r="F51"/>
  <c r="E51"/>
  <c r="D51"/>
  <c r="C51" s="1"/>
  <c r="X50"/>
  <c r="W50"/>
  <c r="V50"/>
  <c r="U50"/>
  <c r="T50"/>
  <c r="S50"/>
  <c r="R50"/>
  <c r="Q50"/>
  <c r="P50"/>
  <c r="O50"/>
  <c r="N50" s="1"/>
  <c r="M50"/>
  <c r="L50"/>
  <c r="K50"/>
  <c r="J50"/>
  <c r="I50"/>
  <c r="H50"/>
  <c r="G50"/>
  <c r="F50"/>
  <c r="E50"/>
  <c r="D50"/>
  <c r="C50" s="1"/>
  <c r="X49"/>
  <c r="W49"/>
  <c r="V49"/>
  <c r="U49"/>
  <c r="T49"/>
  <c r="S49"/>
  <c r="R49"/>
  <c r="Q49"/>
  <c r="P49"/>
  <c r="O49"/>
  <c r="N49" s="1"/>
  <c r="M49"/>
  <c r="L49"/>
  <c r="K49"/>
  <c r="J49"/>
  <c r="I49"/>
  <c r="H49"/>
  <c r="G49"/>
  <c r="F49"/>
  <c r="E49"/>
  <c r="D49"/>
  <c r="C49" s="1"/>
  <c r="X48"/>
  <c r="W48"/>
  <c r="V48"/>
  <c r="U48"/>
  <c r="T48"/>
  <c r="S48"/>
  <c r="R48"/>
  <c r="Q48"/>
  <c r="P48"/>
  <c r="O48"/>
  <c r="N48" s="1"/>
  <c r="M48"/>
  <c r="L48"/>
  <c r="K48"/>
  <c r="J48"/>
  <c r="I48"/>
  <c r="H48"/>
  <c r="G48"/>
  <c r="F48"/>
  <c r="E48"/>
  <c r="D48"/>
  <c r="C48" s="1"/>
  <c r="X47"/>
  <c r="W47"/>
  <c r="V47"/>
  <c r="U47"/>
  <c r="T47"/>
  <c r="S47"/>
  <c r="R47"/>
  <c r="Q47"/>
  <c r="P47"/>
  <c r="O47"/>
  <c r="N47" s="1"/>
  <c r="M47"/>
  <c r="L47"/>
  <c r="K47"/>
  <c r="J47"/>
  <c r="I47"/>
  <c r="H47"/>
  <c r="G47"/>
  <c r="F47"/>
  <c r="E47"/>
  <c r="D47"/>
  <c r="C47" s="1"/>
  <c r="X46"/>
  <c r="W46"/>
  <c r="V46"/>
  <c r="U46"/>
  <c r="T46"/>
  <c r="S46"/>
  <c r="R46"/>
  <c r="Q46"/>
  <c r="P46"/>
  <c r="O46"/>
  <c r="N46" s="1"/>
  <c r="M46"/>
  <c r="L46"/>
  <c r="K46"/>
  <c r="J46"/>
  <c r="I46"/>
  <c r="H46"/>
  <c r="G46"/>
  <c r="F46"/>
  <c r="E46"/>
  <c r="D46"/>
  <c r="C46" s="1"/>
  <c r="X45"/>
  <c r="W45"/>
  <c r="V45"/>
  <c r="U45"/>
  <c r="T45"/>
  <c r="S45"/>
  <c r="R45"/>
  <c r="Q45"/>
  <c r="P45"/>
  <c r="O45"/>
  <c r="N45" s="1"/>
  <c r="M45"/>
  <c r="L45"/>
  <c r="K45"/>
  <c r="J45"/>
  <c r="I45"/>
  <c r="H45"/>
  <c r="G45"/>
  <c r="F45"/>
  <c r="E45"/>
  <c r="D45"/>
  <c r="C45" s="1"/>
  <c r="X42"/>
  <c r="W42"/>
  <c r="V42"/>
  <c r="U42"/>
  <c r="T42"/>
  <c r="S42"/>
  <c r="R42"/>
  <c r="Q42"/>
  <c r="P42"/>
  <c r="O42"/>
  <c r="M42"/>
  <c r="L42"/>
  <c r="K42"/>
  <c r="J42"/>
  <c r="I42"/>
  <c r="H42"/>
  <c r="G42"/>
  <c r="F42"/>
  <c r="E42"/>
  <c r="D42"/>
  <c r="C42" s="1"/>
  <c r="X41"/>
  <c r="W41"/>
  <c r="V41"/>
  <c r="U41"/>
  <c r="T41"/>
  <c r="S41"/>
  <c r="R41"/>
  <c r="Q41"/>
  <c r="P41"/>
  <c r="O41"/>
  <c r="N41" s="1"/>
  <c r="M41"/>
  <c r="L41"/>
  <c r="K41"/>
  <c r="J41"/>
  <c r="I41"/>
  <c r="H41"/>
  <c r="G41"/>
  <c r="F41"/>
  <c r="E41"/>
  <c r="D41"/>
  <c r="C41" s="1"/>
  <c r="X40"/>
  <c r="W40"/>
  <c r="V40"/>
  <c r="U40"/>
  <c r="T40"/>
  <c r="S40"/>
  <c r="R40"/>
  <c r="Q40"/>
  <c r="P40"/>
  <c r="O40"/>
  <c r="N40" s="1"/>
  <c r="M40"/>
  <c r="L40"/>
  <c r="K40"/>
  <c r="J40"/>
  <c r="I40"/>
  <c r="H40"/>
  <c r="G40"/>
  <c r="F40"/>
  <c r="E40"/>
  <c r="D40"/>
  <c r="B64"/>
  <c r="B63"/>
  <c r="B62"/>
  <c r="B61"/>
  <c r="B60"/>
  <c r="B59"/>
  <c r="B58"/>
  <c r="B57"/>
  <c r="B56"/>
  <c r="B53"/>
  <c r="B52"/>
  <c r="B51"/>
  <c r="B50"/>
  <c r="B49"/>
  <c r="B48"/>
  <c r="B47"/>
  <c r="B46"/>
  <c r="B45"/>
  <c r="B42"/>
  <c r="B41"/>
  <c r="B40"/>
  <c r="M32"/>
  <c r="M33" s="1"/>
  <c r="L32"/>
  <c r="L33" s="1"/>
  <c r="K32"/>
  <c r="K33" s="1"/>
  <c r="J32"/>
  <c r="J33" s="1"/>
  <c r="I32"/>
  <c r="I33" s="1"/>
  <c r="H32"/>
  <c r="H33" s="1"/>
  <c r="G32"/>
  <c r="G33" s="1"/>
  <c r="F32"/>
  <c r="F33" s="1"/>
  <c r="E32"/>
  <c r="E33" s="1"/>
  <c r="D32"/>
  <c r="D33" s="1"/>
  <c r="B29"/>
  <c r="B28"/>
  <c r="B27"/>
  <c r="B26"/>
  <c r="B25"/>
  <c r="B24"/>
  <c r="B23"/>
  <c r="B22"/>
  <c r="B21"/>
  <c r="B18"/>
  <c r="B17"/>
  <c r="B16"/>
  <c r="B10"/>
  <c r="B11"/>
  <c r="B12"/>
  <c r="B13"/>
  <c r="B14"/>
  <c r="B15"/>
  <c r="AD64" i="6" l="1"/>
  <c r="AE65"/>
  <c r="N42" i="1"/>
  <c r="K71"/>
  <c r="K72"/>
  <c r="K73"/>
  <c r="K74"/>
  <c r="K75"/>
  <c r="K76"/>
  <c r="K77"/>
  <c r="K78"/>
  <c r="K79"/>
  <c r="I71"/>
  <c r="I72"/>
  <c r="I73"/>
  <c r="I74"/>
  <c r="I75"/>
  <c r="I76"/>
  <c r="I77"/>
  <c r="I78"/>
  <c r="I79"/>
  <c r="J71"/>
  <c r="J72"/>
  <c r="J73"/>
  <c r="J74"/>
  <c r="J75"/>
  <c r="J76"/>
  <c r="J77"/>
  <c r="J78"/>
  <c r="J79"/>
  <c r="N78"/>
  <c r="N71"/>
  <c r="N73"/>
  <c r="N75"/>
  <c r="N77"/>
  <c r="N79"/>
  <c r="N72"/>
  <c r="N74"/>
  <c r="N76"/>
  <c r="C40"/>
  <c r="B7"/>
  <c r="B6"/>
  <c r="B5"/>
  <c r="AF65" i="6" l="1"/>
  <c r="AE64"/>
  <c r="AF64" l="1"/>
  <c r="AG65"/>
  <c r="AH65" l="1"/>
  <c r="AH64" s="1"/>
  <c r="AG64"/>
</calcChain>
</file>

<file path=xl/sharedStrings.xml><?xml version="1.0" encoding="utf-8"?>
<sst xmlns="http://schemas.openxmlformats.org/spreadsheetml/2006/main" count="1353" uniqueCount="167">
  <si>
    <t>W/m2</t>
  </si>
  <si>
    <t>bez topení</t>
  </si>
  <si>
    <t>metru polyst</t>
  </si>
  <si>
    <t>topení 50W/m2 pro dT 20K topná sez</t>
  </si>
  <si>
    <t>celoročně</t>
  </si>
  <si>
    <t>neukotveno</t>
  </si>
  <si>
    <t>ukotv:</t>
  </si>
  <si>
    <t>dům 10x10m plocha řezů m2:</t>
  </si>
  <si>
    <t>neukotv</t>
  </si>
  <si>
    <t>metru polyst bez topeni</t>
  </si>
  <si>
    <t>bez topeni top sez</t>
  </si>
  <si>
    <t>bez top celor</t>
  </si>
  <si>
    <t>s top top sez</t>
  </si>
  <si>
    <t>s top celor</t>
  </si>
  <si>
    <t>vnější plocha</t>
  </si>
  <si>
    <t>metru šířka výpočtu</t>
  </si>
  <si>
    <t>metru výška výpočtu x14 je ukotvená dole. x26 je v půlce</t>
  </si>
  <si>
    <t>0,005 m je 8W/m2K</t>
  </si>
  <si>
    <t>m je rozměr buněk</t>
  </si>
  <si>
    <t>kg/m3</t>
  </si>
  <si>
    <t>J/kg</t>
  </si>
  <si>
    <t>W/m</t>
  </si>
  <si>
    <t>0 vyp 1 stred 13 lin</t>
  </si>
  <si>
    <t>sokl L1-M1 tloustka polystyrenu v m</t>
  </si>
  <si>
    <t>sokl L2-M2 tloustka polystyrenu v m</t>
  </si>
  <si>
    <t>sokl L3-M3 tloustka polystyrenu v m</t>
  </si>
  <si>
    <t>sokl L4-M4 tloustka polystyrenu v m</t>
  </si>
  <si>
    <t>W/m vodivost zdi</t>
  </si>
  <si>
    <t>exp</t>
  </si>
  <si>
    <t>m polystyrenu/poloha</t>
  </si>
  <si>
    <t>kWh/m2/topna 218dni</t>
  </si>
  <si>
    <t>W/m2 topit</t>
  </si>
  <si>
    <t>kWh/m2/rok</t>
  </si>
  <si>
    <t>Ovlivnění výsledku 365 dní venku nula ukotvením k dolním 10°C. Nahoře neukotveno, dole ukotveno.</t>
  </si>
  <si>
    <t>zapnuté vodorovné měření gradientu</t>
  </si>
  <si>
    <t>zapnuté svislé měření gradientu</t>
  </si>
  <si>
    <t>Roční ztráty vypočtené modelem pro oblast s průměrnou roční teplotou 10°C a průměrným sinusovým kolísáním 10K v porovnání se zprávou tuším z Dánska</t>
  </si>
  <si>
    <t>Model kontrolního pole. Vlevo nahoře 0°C mnoho let, vpravo nahoře 20°C opět mnoho let. Teploty se rovnoměrně rozvrství přesně dle vodivostí. Je vsazen sokl do hloubky 1 metr ( dvě pole)</t>
  </si>
  <si>
    <t>Zda je systém ukotven k hluboké teplotě +10°C vliv téměř nemá. Lze odvodit "efektivní" izolační schopnost systému jako 2,2 x hloubka soklu + 2,2 x vzdálenost od okraje budovy.</t>
  </si>
  <si>
    <t>Vliv nepatrný a pouze na jnejvzdálenější body.</t>
  </si>
  <si>
    <t xml:space="preserve">Přepočet výkonového toku v závislosti na vzdálenosti od soklu porovnán graficky. Zdá se, že platí </t>
  </si>
  <si>
    <t>přibližná rovnice 2,2x hloubka soklu + 2,2 x vzdálenost od soklu do hloubky domu.</t>
  </si>
  <si>
    <t>Vliv "ukotvení" hluboké zeminy na +10°C, Situaci bez ukotvení si lze představit jako dokonalou plošnou izolaci v hloubce 6,5 metru.</t>
  </si>
  <si>
    <t xml:space="preserve">Liší se pouze "vzdálenou" teplotou. V našem případě je to +10°C, v dánském cca 0°C až -3°C. Efektivní izolační schopnost zeminy je stejná. Tedy cca 5 metrů. </t>
  </si>
  <si>
    <t>W/(m2K)</t>
  </si>
  <si>
    <t>tloustka (m)</t>
  </si>
  <si>
    <t>bez podlahového topení (20°C)</t>
  </si>
  <si>
    <t>s podl. topením s výkonem 50W/m2 pro 0°C</t>
  </si>
  <si>
    <t>podklady s</t>
  </si>
  <si>
    <t>podklady bez</t>
  </si>
  <si>
    <t>kWh/m2 pro topnou sezonu 218 dní bez / s podl. topením</t>
  </si>
  <si>
    <t>kWh/m2/topnou sezonu</t>
  </si>
  <si>
    <t>podlahove vytapeni 50W/m2 s 0,1 m podlah polyst.</t>
  </si>
  <si>
    <t>zed + 10 cm podlahoveho</t>
  </si>
  <si>
    <t>0,2 m polyst</t>
  </si>
  <si>
    <t>0,1 m polyst</t>
  </si>
  <si>
    <t>bez polyst bez topení</t>
  </si>
  <si>
    <t>bez polyst s podl top</t>
  </si>
  <si>
    <t>s topením 1 m polyst + zed</t>
  </si>
  <si>
    <t>s topenim 1m polyst</t>
  </si>
  <si>
    <t>metr polystyrenu v podlaze:</t>
  </si>
  <si>
    <t>W/m2 pro dT 20K -  výkon podlahovky</t>
  </si>
  <si>
    <t>1 brezna</t>
  </si>
  <si>
    <t>15. října</t>
  </si>
  <si>
    <t>15. července</t>
  </si>
  <si>
    <t>15. dubna</t>
  </si>
  <si>
    <t>lineární pole do hloubky</t>
  </si>
  <si>
    <t>15. ledna</t>
  </si>
  <si>
    <t>než obvodové zdivo z porothermu.</t>
  </si>
  <si>
    <t>0,1 m polystyrenu v podlaze prohřeje základy méně</t>
  </si>
  <si>
    <t>W/K na metr</t>
  </si>
  <si>
    <t>16W/K je obv zdivo 40m</t>
  </si>
  <si>
    <t>zed 2W/m + 1 m polyst</t>
  </si>
  <si>
    <t>jako hlína</t>
  </si>
  <si>
    <t>zed 8W/m + 1 m polyst</t>
  </si>
  <si>
    <t>1.3 vsude 0,1 ukotv</t>
  </si>
  <si>
    <t>1.3 jen polyst 1metr</t>
  </si>
  <si>
    <t>1.3 obv. zed jako porotherm + 1 m polyst</t>
  </si>
  <si>
    <t>1.3 všude 0,1 m polystyrenu</t>
  </si>
  <si>
    <t>1 března</t>
  </si>
  <si>
    <t>odpovídá reálně postavenému domu s Porotherm 30PD</t>
  </si>
  <si>
    <t>výtah teplot vrstvy pod podlahovým polystyrenem během roku</t>
  </si>
  <si>
    <t>polystyren 0,1m po celé ploše základů bez liniové ztráty obv. zdiva</t>
  </si>
  <si>
    <t>polystyren 1m v podlaze s obv. zdivem. 0,84 W/K, tedy 0,42W na metr délky, pro 40 m obvod domu pak 16W/K směr do základů.</t>
  </si>
  <si>
    <t>polystyren 1m v podlaze bez tepelného mostu obvodového zdiva</t>
  </si>
  <si>
    <t>jako platná pod celou plochou základů domu.</t>
  </si>
  <si>
    <t>Kde vznikl pocit projektantů, že teploty základů jsou kolem 5°C lze těžko soudit. Možná omyl daný faktem, že na hraně soklu opravdu těch 5°C může nastat a tato hodnota byla převzata</t>
  </si>
  <si>
    <t xml:space="preserve">http://kondenzace.kvalitne.cz/kam-vlastne-patri-cidlo-ekvithermu/ </t>
  </si>
  <si>
    <t xml:space="preserve">Výpočty vznikly na základě měření chování základů pod netemperovaným domem popsaným na stránce  </t>
  </si>
  <si>
    <t>Na výpočtu je dále patrné, že teplotní vlna z léta dorazí do středu domu v lednu, tedy s půlročním zpožděním.</t>
  </si>
  <si>
    <t>Pro běžné domy rozměrů 10 x 10m platí teplotní pole cca 2 metry od soklu. Pak už není pokles ztrát tak prudký, jak naznačuje výpočet.</t>
  </si>
  <si>
    <t>V domě je podlahový polystyren tloušťky 10 cm s podlahovým topením topícím 50W/m2 pro dT 20K, tedy až 75W/m2 pro dT 30K. Z teplotního spádu celkem snadno dokážeme vypočítat ztrátové výkony.</t>
  </si>
  <si>
    <t>Teplotní pole soklu s rozlišením 0,5 metru. Je tedy popisována situace od vzdálenosti 5m před soklem až po situaci 5 metrů uvnitř domu.  Sokl je zaizolován do hloubky 1m polystyrenem tloušťky 10 cm.</t>
  </si>
  <si>
    <t>Dalším šílenstvím výpočtu je předpokládaný nárůst teploty podlahy o 15K. Kdo dnes potřebuje teplotu podlahy 35°C a výkon 150W?</t>
  </si>
  <si>
    <t>Pokud do zeminy tlačím 8W/m2, pak je její teplota 19°C.</t>
  </si>
  <si>
    <t>Polystyreny výpočtově leží na podkladu o teplotách 8 až 5°C, což logicky neodpovídá realitě.</t>
  </si>
  <si>
    <t>dT</t>
  </si>
  <si>
    <t>m</t>
  </si>
  <si>
    <t>http://forum.tzb-info.cz/140464-rekonstrukce-rd-vyber-kondenzacniho-kotle/vsechny-prispevky#text103</t>
  </si>
  <si>
    <t>podklady Kubíček:</t>
  </si>
  <si>
    <t xml:space="preserve"> s teplotou v podloží 7 st. Tedy jako 7 cm polystyrenu</t>
  </si>
  <si>
    <t>1W je 1,5 st , tj 0,66 W/m2 odpovídá 3 metry zeminy</t>
  </si>
  <si>
    <t>pata °C</t>
  </si>
  <si>
    <t>metrů zeminy ukotv</t>
  </si>
  <si>
    <t>metrů zeminy volny</t>
  </si>
  <si>
    <t>ukotvený</t>
  </si>
  <si>
    <t>1W sokl 0,5m volne</t>
  </si>
  <si>
    <t>0W sokl 0,5m volne</t>
  </si>
  <si>
    <t>m polystyrenu</t>
  </si>
  <si>
    <t>nekonecno</t>
  </si>
  <si>
    <t>od čtvrté až dolu</t>
  </si>
  <si>
    <t>třetí</t>
  </si>
  <si>
    <t>druhá</t>
  </si>
  <si>
    <t>sokl první kostka</t>
  </si>
  <si>
    <t>0,077 0 je vypnute dno</t>
  </si>
  <si>
    <t>W/m2K je vodivost vnějšího prostředí</t>
  </si>
  <si>
    <t>metru 13nasobek</t>
  </si>
  <si>
    <t>navýšení pro podlahu o výkonu 30W/m2 v cm:</t>
  </si>
  <si>
    <t>navýšení pro podlahu o výkonu 100W/m2 v cm:</t>
  </si>
  <si>
    <t>10 dubna 28 cm polystyrenu</t>
  </si>
  <si>
    <t>10 dubna 20 cm polystyrenu</t>
  </si>
  <si>
    <t>15 brezna 6 cm polystyrenu</t>
  </si>
  <si>
    <t>15 brezna bez polystyrenu</t>
  </si>
  <si>
    <t>poloha</t>
  </si>
  <si>
    <t>W/m2:</t>
  </si>
  <si>
    <t>průměrná ztráta</t>
  </si>
  <si>
    <t>Maximum v dubnu, minimum v říjnu je 50%.</t>
  </si>
  <si>
    <t>288 cm polystyrenu představuje ztrátu 1,6 W/m2 u soklu, 1,5 W ve vzdálenosti 2,5 m.</t>
  </si>
  <si>
    <t>metru hloubka výpočtu</t>
  </si>
  <si>
    <t>Maximum v dubnu, minimum v říjnu. Minimum je 50%.</t>
  </si>
  <si>
    <t>20 cm polystyrenu představuje ztráty 2,1 W/m2 u soklu a 2W ve vzdálenosti 2,5 metru.</t>
  </si>
  <si>
    <t>Minimum ztrát je opět v září a jsou asi třetinové.</t>
  </si>
  <si>
    <t>S šesti centimetry polystyrenu jsou největší ztráty cca 10. dubna a dosahují 4,8 W/m2 u soklu až 3,8 W/m2 ve vzdálenosti 2,5 m od soklu</t>
  </si>
  <si>
    <t>Klesají až na 15% v září.</t>
  </si>
  <si>
    <t>ztráty jsou největší 15. března a dosahují 12W/m2 u soklu až 5,7 W/m2 2,5 metru  od soklu.</t>
  </si>
  <si>
    <t>v případě pokračujícího jevu nárůst pokračuje</t>
  </si>
  <si>
    <t>v případě konečného rozměru se nárůst zastavuje</t>
  </si>
  <si>
    <t>rozměr pole 1 m, tedy vytápěná šířka 10 m.</t>
  </si>
  <si>
    <t>rozměr pole 0,5 m, tedy vytápěná šířka 5 m</t>
  </si>
  <si>
    <t>rozměr pole 0,25m, tedy vatápěná šířka 2,5m</t>
  </si>
  <si>
    <t>zajímavý je průtok svislým řezem, kde logicky prochází očekávaných 50W. Z nich 27 W proteče prvními dvěma kostkami, tedy do 2 m hloubky.</t>
  </si>
  <si>
    <t>topíme 2x do 5m2 výkonem 10W/m2</t>
  </si>
  <si>
    <t>symetrický model o rozměru bunky 1m topí se ve vnitřních deseti metrech výkonem 10W/m2, venku naopak chladí. v prvním metru odejde soklem 17W, dolů pak 33W.</t>
  </si>
  <si>
    <t>venku</t>
  </si>
  <si>
    <t>W/m2 pro dT 20K</t>
  </si>
  <si>
    <t>topna 218 dní</t>
  </si>
  <si>
    <t>leto 147 dní</t>
  </si>
  <si>
    <t>celor 365 dní</t>
  </si>
  <si>
    <t>celoroční ztráty</t>
  </si>
  <si>
    <t>kWh/m2/rok bez top</t>
  </si>
  <si>
    <t>zemina jako (m) polystyrenu</t>
  </si>
  <si>
    <t>sokl 0,5m</t>
  </si>
  <si>
    <t>sokl 1m</t>
  </si>
  <si>
    <t>sokl 1,5 m</t>
  </si>
  <si>
    <t>sokl 2m</t>
  </si>
  <si>
    <t>normální roční průběh, nezateplený dům</t>
  </si>
  <si>
    <t>trvale 0°C, nezateplený dům, je mezním případem. přes cihlovou zeď 0,5m při dT 20K teče 40W/m2. prvním půlmetrem podlahy pak 20W/m2, dalším 12W/m2</t>
  </si>
  <si>
    <t>efektivní plocha u domu vnějšího rozměru 10 x 10m</t>
  </si>
  <si>
    <t>W/m2 je pak průměrný tok zeminou v nezatepleném domě za celoročně 0°C venku.</t>
  </si>
  <si>
    <t>kWh/m2 jsou průměrné ztráty nezateplenou podlahou v domě 10 x 10 m</t>
  </si>
  <si>
    <t>kWh/m2 jsou průměrné ztráty nezateplenou cihlovou zdí tloušťky 0,5m. Průměrná venkovní teplota během topného období vychází 5°C.</t>
  </si>
  <si>
    <t>1m sokl</t>
  </si>
  <si>
    <t>1m sokl + obv zed</t>
  </si>
  <si>
    <t>poměr ploch</t>
  </si>
  <si>
    <t>kWh/m2/rok bez soklu</t>
  </si>
  <si>
    <t>kWh/m2/rok se soklem 1m</t>
  </si>
  <si>
    <t>pro dům 10 x 10 m za topné období: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</si>
</sst>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6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0" xfId="0" applyNumberFormat="1"/>
    <xf numFmtId="0" fontId="0" fillId="2" borderId="0" xfId="0" applyFill="1"/>
    <xf numFmtId="0" fontId="0" fillId="2" borderId="6" xfId="0" applyNumberForma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6" xfId="0" applyBorder="1"/>
    <xf numFmtId="0" fontId="1" fillId="0" borderId="0" xfId="0" applyFont="1" applyBorder="1"/>
    <xf numFmtId="0" fontId="0" fillId="0" borderId="12" xfId="0" applyBorder="1"/>
    <xf numFmtId="0" fontId="2" fillId="0" borderId="0" xfId="0" applyFont="1"/>
    <xf numFmtId="0" fontId="0" fillId="2" borderId="0" xfId="0" applyFill="1" applyBorder="1"/>
    <xf numFmtId="0" fontId="0" fillId="0" borderId="0" xfId="0" applyFill="1" applyBorder="1"/>
    <xf numFmtId="0" fontId="0" fillId="0" borderId="13" xfId="0" applyBorder="1"/>
    <xf numFmtId="16" fontId="0" fillId="0" borderId="0" xfId="0" applyNumberFormat="1"/>
    <xf numFmtId="0" fontId="3" fillId="0" borderId="0" xfId="1" applyAlignment="1" applyProtection="1"/>
    <xf numFmtId="0" fontId="0" fillId="0" borderId="6" xfId="0" applyNumberFormat="1" applyBorder="1"/>
  </cellXfs>
  <cellStyles count="2">
    <cellStyle name="Hypertextový odkaz" xfId="1" builtinId="8"/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rok'!$D$10:$D$15</c:f>
              <c:numCache>
                <c:formatCode>General</c:formatCode>
                <c:ptCount val="6"/>
                <c:pt idx="0">
                  <c:v>5.9881472671107163</c:v>
                </c:pt>
                <c:pt idx="1">
                  <c:v>6.5573218777296542</c:v>
                </c:pt>
                <c:pt idx="2">
                  <c:v>7.6573898549974544</c:v>
                </c:pt>
                <c:pt idx="3">
                  <c:v>8.7070837832048547</c:v>
                </c:pt>
                <c:pt idx="4">
                  <c:v>10.162974370269405</c:v>
                </c:pt>
                <c:pt idx="5">
                  <c:v>12.791467424390365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rok'!$E$10:$E$15</c:f>
              <c:numCache>
                <c:formatCode>General</c:formatCode>
                <c:ptCount val="6"/>
                <c:pt idx="0">
                  <c:v>5.802022700267317</c:v>
                </c:pt>
                <c:pt idx="1">
                  <c:v>6.3446368125940404</c:v>
                </c:pt>
                <c:pt idx="2">
                  <c:v>7.3886418225141153</c:v>
                </c:pt>
                <c:pt idx="3">
                  <c:v>8.378969497583169</c:v>
                </c:pt>
                <c:pt idx="4">
                  <c:v>9.7425614599022694</c:v>
                </c:pt>
                <c:pt idx="5">
                  <c:v>12.174191587886593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rok'!$F$10:$F$15</c:f>
              <c:numCache>
                <c:formatCode>General</c:formatCode>
                <c:ptCount val="6"/>
                <c:pt idx="0">
                  <c:v>5.6310440459107474</c:v>
                </c:pt>
                <c:pt idx="1">
                  <c:v>6.1494041203651735</c:v>
                </c:pt>
                <c:pt idx="2">
                  <c:v>7.1423720028859652</c:v>
                </c:pt>
                <c:pt idx="3">
                  <c:v>8.0788960217519108</c:v>
                </c:pt>
                <c:pt idx="4">
                  <c:v>9.3593138403693033</c:v>
                </c:pt>
                <c:pt idx="5">
                  <c:v>11.615446295630386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rok'!$G$10:$G$15</c:f>
              <c:numCache>
                <c:formatCode>General</c:formatCode>
                <c:ptCount val="6"/>
                <c:pt idx="0">
                  <c:v>5.4846079726198056</c:v>
                </c:pt>
                <c:pt idx="1">
                  <c:v>5.9822358361970887</c:v>
                </c:pt>
                <c:pt idx="2">
                  <c:v>6.9316612029442091</c:v>
                </c:pt>
                <c:pt idx="3">
                  <c:v>7.822417768014768</c:v>
                </c:pt>
                <c:pt idx="4">
                  <c:v>9.0323602894491728</c:v>
                </c:pt>
                <c:pt idx="5">
                  <c:v>11.140926732473703</c:v>
                </c:pt>
              </c:numCache>
            </c:numRef>
          </c:yVal>
        </c:ser>
        <c:ser>
          <c:idx val="4"/>
          <c:order val="4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rok'!$H$10:$H$15</c:f>
              <c:numCache>
                <c:formatCode>General</c:formatCode>
                <c:ptCount val="6"/>
                <c:pt idx="0">
                  <c:v>5.3648981691903606</c:v>
                </c:pt>
                <c:pt idx="1">
                  <c:v>5.8455706924852908</c:v>
                </c:pt>
                <c:pt idx="2">
                  <c:v>6.7594315081024181</c:v>
                </c:pt>
                <c:pt idx="3">
                  <c:v>7.6128858194277367</c:v>
                </c:pt>
                <c:pt idx="4">
                  <c:v>8.7655564319631569</c:v>
                </c:pt>
                <c:pt idx="5">
                  <c:v>10.754921769549126</c:v>
                </c:pt>
              </c:numCache>
            </c:numRef>
          </c:yVal>
        </c:ser>
        <c:ser>
          <c:idx val="5"/>
          <c:order val="5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rok'!$I$10:$I$15</c:f>
              <c:numCache>
                <c:formatCode>General</c:formatCode>
                <c:ptCount val="6"/>
                <c:pt idx="0">
                  <c:v>5.2705463635597978</c:v>
                </c:pt>
                <c:pt idx="1">
                  <c:v>5.7378288074680679</c:v>
                </c:pt>
                <c:pt idx="2">
                  <c:v>6.6236268201406681</c:v>
                </c:pt>
                <c:pt idx="3">
                  <c:v>7.447692588444303</c:v>
                </c:pt>
                <c:pt idx="4">
                  <c:v>8.5553419717441148</c:v>
                </c:pt>
                <c:pt idx="5">
                  <c:v>10.451450774757353</c:v>
                </c:pt>
              </c:numCache>
            </c:numRef>
          </c:yVal>
        </c:ser>
        <c:ser>
          <c:idx val="6"/>
          <c:order val="6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rok'!$J$10:$J$15</c:f>
              <c:numCache>
                <c:formatCode>General</c:formatCode>
                <c:ptCount val="6"/>
                <c:pt idx="0">
                  <c:v>5.1990429599666861</c:v>
                </c:pt>
                <c:pt idx="1">
                  <c:v>5.6561487332333673</c:v>
                </c:pt>
                <c:pt idx="2">
                  <c:v>6.5206293336178849</c:v>
                </c:pt>
                <c:pt idx="3">
                  <c:v>7.3223948144542019</c:v>
                </c:pt>
                <c:pt idx="4">
                  <c:v>8.3959381102439608</c:v>
                </c:pt>
                <c:pt idx="5">
                  <c:v>10.221662777517459</c:v>
                </c:pt>
              </c:numCache>
            </c:numRef>
          </c:yVal>
        </c:ser>
        <c:ser>
          <c:idx val="7"/>
          <c:order val="7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rok'!$K$10:$K$15</c:f>
              <c:numCache>
                <c:formatCode>General</c:formatCode>
                <c:ptCount val="6"/>
                <c:pt idx="0">
                  <c:v>5.1478634744776839</c:v>
                </c:pt>
                <c:pt idx="1">
                  <c:v>5.5976624089054807</c:v>
                </c:pt>
                <c:pt idx="2">
                  <c:v>6.4468412716229668</c:v>
                </c:pt>
                <c:pt idx="3">
                  <c:v>7.232611083253949</c:v>
                </c:pt>
                <c:pt idx="4">
                  <c:v>8.2817192830438113</c:v>
                </c:pt>
                <c:pt idx="5">
                  <c:v>10.05715779980947</c:v>
                </c:pt>
              </c:numCache>
            </c:numRef>
          </c:yVal>
        </c:ser>
        <c:ser>
          <c:idx val="8"/>
          <c:order val="8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rok'!$L$10:$L$15</c:f>
              <c:numCache>
                <c:formatCode>General</c:formatCode>
                <c:ptCount val="6"/>
                <c:pt idx="0">
                  <c:v>5.1149389349912733</c:v>
                </c:pt>
                <c:pt idx="1">
                  <c:v>5.5600242906460844</c:v>
                </c:pt>
                <c:pt idx="2">
                  <c:v>6.3993333424663534</c:v>
                </c:pt>
                <c:pt idx="3">
                  <c:v>7.1747903668117647</c:v>
                </c:pt>
                <c:pt idx="4">
                  <c:v>8.2081568746234943</c:v>
                </c:pt>
                <c:pt idx="5">
                  <c:v>9.951262006731536</c:v>
                </c:pt>
              </c:numCache>
            </c:numRef>
          </c:yVal>
        </c:ser>
        <c:ser>
          <c:idx val="9"/>
          <c:order val="9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rok'!$M$10:$M$15</c:f>
              <c:numCache>
                <c:formatCode>General</c:formatCode>
                <c:ptCount val="6"/>
                <c:pt idx="0">
                  <c:v>5.0988392400838629</c:v>
                </c:pt>
                <c:pt idx="1">
                  <c:v>5.5416153677504756</c:v>
                </c:pt>
                <c:pt idx="2">
                  <c:v>6.3760893122926738</c:v>
                </c:pt>
                <c:pt idx="3">
                  <c:v>7.1464954286713409</c:v>
                </c:pt>
                <c:pt idx="4">
                  <c:v>8.1721554783013524</c:v>
                </c:pt>
                <c:pt idx="5">
                  <c:v>9.8994493723176227</c:v>
                </c:pt>
              </c:numCache>
            </c:numRef>
          </c:yVal>
        </c:ser>
        <c:ser>
          <c:idx val="10"/>
          <c:order val="10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rok'!$N$10:$N$15</c:f>
              <c:numCache>
                <c:formatCode>General</c:formatCode>
                <c:ptCount val="6"/>
              </c:numCache>
            </c:numRef>
          </c:yVal>
        </c:ser>
        <c:ser>
          <c:idx val="11"/>
          <c:order val="11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rok'!$O$10:$O$15</c:f>
              <c:numCache>
                <c:formatCode>General</c:formatCode>
                <c:ptCount val="6"/>
                <c:pt idx="0">
                  <c:v>8.3587979704535549</c:v>
                </c:pt>
                <c:pt idx="1">
                  <c:v>9.1382275700973103</c:v>
                </c:pt>
                <c:pt idx="2">
                  <c:v>10.63726373718524</c:v>
                </c:pt>
                <c:pt idx="3">
                  <c:v>12.058701290885866</c:v>
                </c:pt>
                <c:pt idx="4">
                  <c:v>14.015787632899288</c:v>
                </c:pt>
                <c:pt idx="5">
                  <c:v>17.508260320886489</c:v>
                </c:pt>
              </c:numCache>
            </c:numRef>
          </c:yVal>
        </c:ser>
        <c:ser>
          <c:idx val="12"/>
          <c:order val="12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rok'!$P$10:$P$15</c:f>
              <c:numCache>
                <c:formatCode>General</c:formatCode>
                <c:ptCount val="6"/>
                <c:pt idx="0">
                  <c:v>8.2513671901421155</c:v>
                </c:pt>
                <c:pt idx="1">
                  <c:v>9.0087567331253009</c:v>
                </c:pt>
                <c:pt idx="2">
                  <c:v>10.458960395707509</c:v>
                </c:pt>
                <c:pt idx="3">
                  <c:v>11.826086119504343</c:v>
                </c:pt>
                <c:pt idx="4">
                  <c:v>13.694842923276624</c:v>
                </c:pt>
                <c:pt idx="5">
                  <c:v>16.988696014827035</c:v>
                </c:pt>
              </c:numCache>
            </c:numRef>
          </c:yVal>
        </c:ser>
        <c:ser>
          <c:idx val="13"/>
          <c:order val="13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rok'!$Q$10:$Q$15</c:f>
              <c:numCache>
                <c:formatCode>General</c:formatCode>
                <c:ptCount val="6"/>
                <c:pt idx="0">
                  <c:v>8.1489212929909502</c:v>
                </c:pt>
                <c:pt idx="1">
                  <c:v>8.8855103506510584</c:v>
                </c:pt>
                <c:pt idx="2">
                  <c:v>10.289818587808114</c:v>
                </c:pt>
                <c:pt idx="3">
                  <c:v>11.606183263467612</c:v>
                </c:pt>
                <c:pt idx="4">
                  <c:v>13.39294122836572</c:v>
                </c:pt>
                <c:pt idx="5">
                  <c:v>16.504631354788611</c:v>
                </c:pt>
              </c:numCache>
            </c:numRef>
          </c:yVal>
        </c:ser>
        <c:ser>
          <c:idx val="14"/>
          <c:order val="14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rok'!$R$10:$R$15</c:f>
              <c:numCache>
                <c:formatCode>General</c:formatCode>
                <c:ptCount val="6"/>
                <c:pt idx="0">
                  <c:v>8.0578255540950749</c:v>
                </c:pt>
                <c:pt idx="1">
                  <c:v>8.7760617415178181</c:v>
                </c:pt>
                <c:pt idx="2">
                  <c:v>10.14000025121098</c:v>
                </c:pt>
                <c:pt idx="3">
                  <c:v>11.41190159050622</c:v>
                </c:pt>
                <c:pt idx="4">
                  <c:v>13.127196156477806</c:v>
                </c:pt>
                <c:pt idx="5">
                  <c:v>16.081564510014267</c:v>
                </c:pt>
              </c:numCache>
            </c:numRef>
          </c:yVal>
        </c:ser>
        <c:ser>
          <c:idx val="15"/>
          <c:order val="15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rok'!$S$10:$S$15</c:f>
              <c:numCache>
                <c:formatCode>General</c:formatCode>
                <c:ptCount val="6"/>
                <c:pt idx="0">
                  <c:v>7.9804636080349036</c:v>
                </c:pt>
                <c:pt idx="1">
                  <c:v>8.6832130198896209</c:v>
                </c:pt>
                <c:pt idx="2">
                  <c:v>10.013172532046767</c:v>
                </c:pt>
                <c:pt idx="3">
                  <c:v>11.247777641095096</c:v>
                </c:pt>
                <c:pt idx="4">
                  <c:v>12.903376524214972</c:v>
                </c:pt>
                <c:pt idx="5">
                  <c:v>15.727308382990579</c:v>
                </c:pt>
              </c:numCache>
            </c:numRef>
          </c:yVal>
        </c:ser>
        <c:ser>
          <c:idx val="16"/>
          <c:order val="16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rok'!$T$10:$T$15</c:f>
              <c:numCache>
                <c:formatCode>General</c:formatCode>
                <c:ptCount val="6"/>
                <c:pt idx="0">
                  <c:v>7.9171717434867164</c:v>
                </c:pt>
                <c:pt idx="1">
                  <c:v>8.6073180128306106</c:v>
                </c:pt>
                <c:pt idx="2">
                  <c:v>9.9096835417645561</c:v>
                </c:pt>
                <c:pt idx="3">
                  <c:v>11.11408711909565</c:v>
                </c:pt>
                <c:pt idx="4">
                  <c:v>12.721512453433894</c:v>
                </c:pt>
                <c:pt idx="5">
                  <c:v>15.440837415424459</c:v>
                </c:pt>
              </c:numCache>
            </c:numRef>
          </c:yVal>
        </c:ser>
        <c:ser>
          <c:idx val="17"/>
          <c:order val="17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rok'!$U$10:$U$15</c:f>
              <c:numCache>
                <c:formatCode>General</c:formatCode>
                <c:ptCount val="6"/>
                <c:pt idx="0">
                  <c:v>7.8675236688376762</c:v>
                </c:pt>
                <c:pt idx="1">
                  <c:v>8.5478260603581511</c:v>
                </c:pt>
                <c:pt idx="2">
                  <c:v>9.8286755862013955</c:v>
                </c:pt>
                <c:pt idx="3">
                  <c:v>11.009584448759439</c:v>
                </c:pt>
                <c:pt idx="4">
                  <c:v>12.579638802915314</c:v>
                </c:pt>
                <c:pt idx="5">
                  <c:v>15.21822386846063</c:v>
                </c:pt>
              </c:numCache>
            </c:numRef>
          </c:yVal>
        </c:ser>
        <c:ser>
          <c:idx val="18"/>
          <c:order val="18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rok'!$V$10:$V$15</c:f>
              <c:numCache>
                <c:formatCode>General</c:formatCode>
                <c:ptCount val="6"/>
                <c:pt idx="0">
                  <c:v>7.8309214292588702</c:v>
                </c:pt>
                <c:pt idx="1">
                  <c:v>8.5039906593427794</c:v>
                </c:pt>
                <c:pt idx="2">
                  <c:v>9.7690512807215999</c:v>
                </c:pt>
                <c:pt idx="3">
                  <c:v>10.932750079959618</c:v>
                </c:pt>
                <c:pt idx="4">
                  <c:v>12.475489068974436</c:v>
                </c:pt>
                <c:pt idx="5">
                  <c:v>15.055290237338532</c:v>
                </c:pt>
              </c:numCache>
            </c:numRef>
          </c:yVal>
        </c:ser>
        <c:ser>
          <c:idx val="19"/>
          <c:order val="19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rok'!$W$10:$W$15</c:f>
              <c:numCache>
                <c:formatCode>General</c:formatCode>
                <c:ptCount val="6"/>
                <c:pt idx="0">
                  <c:v>7.8068342467316603</c:v>
                </c:pt>
                <c:pt idx="1">
                  <c:v>8.4751547141145895</c:v>
                </c:pt>
                <c:pt idx="2">
                  <c:v>9.7298591856262178</c:v>
                </c:pt>
                <c:pt idx="3">
                  <c:v>10.882284053596694</c:v>
                </c:pt>
                <c:pt idx="4">
                  <c:v>12.407156862966261</c:v>
                </c:pt>
                <c:pt idx="5">
                  <c:v>14.948616355364976</c:v>
                </c:pt>
              </c:numCache>
            </c:numRef>
          </c:yVal>
        </c:ser>
        <c:ser>
          <c:idx val="20"/>
          <c:order val="20"/>
          <c:marker>
            <c:symbol val="none"/>
          </c:marker>
          <c:xVal>
            <c:numRef>
              <c:f>'ztraty kwh na m2 a rok'!$A$10:$A$15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rok'!$X$10:$X$15</c:f>
              <c:numCache>
                <c:formatCode>General</c:formatCode>
                <c:ptCount val="6"/>
                <c:pt idx="0">
                  <c:v>7.7948864865510314</c:v>
                </c:pt>
                <c:pt idx="1">
                  <c:v>8.4608547909352847</c:v>
                </c:pt>
                <c:pt idx="2">
                  <c:v>9.7104325065793144</c:v>
                </c:pt>
                <c:pt idx="3">
                  <c:v>10.857280528494707</c:v>
                </c:pt>
                <c:pt idx="4">
                  <c:v>12.373323650485467</c:v>
                </c:pt>
                <c:pt idx="5">
                  <c:v>14.895865837379256</c:v>
                </c:pt>
              </c:numCache>
            </c:numRef>
          </c:yVal>
        </c:ser>
        <c:axId val="49392256"/>
        <c:axId val="49402240"/>
      </c:scatterChart>
      <c:valAx>
        <c:axId val="49392256"/>
        <c:scaling>
          <c:orientation val="minMax"/>
        </c:scaling>
        <c:axPos val="b"/>
        <c:numFmt formatCode="General" sourceLinked="1"/>
        <c:tickLblPos val="nextTo"/>
        <c:crossAx val="49402240"/>
        <c:crosses val="autoZero"/>
        <c:crossBetween val="midCat"/>
      </c:valAx>
      <c:valAx>
        <c:axId val="49402240"/>
        <c:scaling>
          <c:orientation val="minMax"/>
        </c:scaling>
        <c:axPos val="l"/>
        <c:majorGridlines/>
        <c:numFmt formatCode="General" sourceLinked="1"/>
        <c:tickLblPos val="nextTo"/>
        <c:crossAx val="49392256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'kontrolní pole'!$C$27:$U$27</c:f>
              <c:numCache>
                <c:formatCode>General</c:formatCode>
                <c:ptCount val="19"/>
                <c:pt idx="0">
                  <c:v>4.342322268267754</c:v>
                </c:pt>
                <c:pt idx="1">
                  <c:v>4.4163869745283826</c:v>
                </c:pt>
                <c:pt idx="2">
                  <c:v>4.5686364994903208</c:v>
                </c:pt>
                <c:pt idx="3">
                  <c:v>4.8076989887014427</c:v>
                </c:pt>
                <c:pt idx="4">
                  <c:v>5.1474962424421733</c:v>
                </c:pt>
                <c:pt idx="5">
                  <c:v>5.6083940467341193</c:v>
                </c:pt>
                <c:pt idx="6">
                  <c:v>6.218443741449005</c:v>
                </c:pt>
                <c:pt idx="7">
                  <c:v>7.0135242174284143</c:v>
                </c:pt>
                <c:pt idx="8">
                  <c:v>8.0320893998078642</c:v>
                </c:pt>
                <c:pt idx="9">
                  <c:v>9.2909666304281888</c:v>
                </c:pt>
                <c:pt idx="10">
                  <c:v>10.709039344102596</c:v>
                </c:pt>
                <c:pt idx="11">
                  <c:v>11.967916574722912</c:v>
                </c:pt>
                <c:pt idx="12">
                  <c:v>12.986481757102363</c:v>
                </c:pt>
                <c:pt idx="13">
                  <c:v>13.781562233081775</c:v>
                </c:pt>
                <c:pt idx="14">
                  <c:v>14.391611927796658</c:v>
                </c:pt>
                <c:pt idx="15">
                  <c:v>14.852509732088606</c:v>
                </c:pt>
                <c:pt idx="16">
                  <c:v>15.192306985829337</c:v>
                </c:pt>
                <c:pt idx="17">
                  <c:v>15.431369475040459</c:v>
                </c:pt>
                <c:pt idx="18">
                  <c:v>15.583619000002393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'kontrolní pole'!$C$28:$U$28</c:f>
              <c:numCache>
                <c:formatCode>General</c:formatCode>
                <c:ptCount val="19"/>
                <c:pt idx="0">
                  <c:v>5.0287811026324825</c:v>
                </c:pt>
                <c:pt idx="1">
                  <c:v>5.1054104578161406</c:v>
                </c:pt>
                <c:pt idx="2">
                  <c:v>5.2619200371921231</c:v>
                </c:pt>
                <c:pt idx="3">
                  <c:v>5.5049276749003155</c:v>
                </c:pt>
                <c:pt idx="4">
                  <c:v>5.8445720927335776</c:v>
                </c:pt>
                <c:pt idx="5">
                  <c:v>6.2944773892818295</c:v>
                </c:pt>
                <c:pt idx="6">
                  <c:v>6.870961644978026</c:v>
                </c:pt>
                <c:pt idx="7">
                  <c:v>7.5901720813533862</c:v>
                </c:pt>
                <c:pt idx="8">
                  <c:v>8.4603854794367681</c:v>
                </c:pt>
                <c:pt idx="9">
                  <c:v>9.4650080171065838</c:v>
                </c:pt>
                <c:pt idx="10">
                  <c:v>10.534998839689157</c:v>
                </c:pt>
                <c:pt idx="11">
                  <c:v>11.539621377358971</c:v>
                </c:pt>
                <c:pt idx="12">
                  <c:v>12.409834775442356</c:v>
                </c:pt>
                <c:pt idx="13">
                  <c:v>13.129045211817717</c:v>
                </c:pt>
                <c:pt idx="14">
                  <c:v>13.705529467513911</c:v>
                </c:pt>
                <c:pt idx="15">
                  <c:v>14.155434764062163</c:v>
                </c:pt>
                <c:pt idx="16">
                  <c:v>14.495079181895424</c:v>
                </c:pt>
                <c:pt idx="17">
                  <c:v>14.73808681960362</c:v>
                </c:pt>
                <c:pt idx="18">
                  <c:v>14.8945963989796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'kontrolní pole'!$C$29:$U$29</c:f>
              <c:numCache>
                <c:formatCode>General</c:formatCode>
                <c:ptCount val="19"/>
                <c:pt idx="0">
                  <c:v>5.6386105029118401</c:v>
                </c:pt>
                <c:pt idx="1">
                  <c:v>5.7145536380021573</c:v>
                </c:pt>
                <c:pt idx="2">
                  <c:v>5.8687054376370726</c:v>
                </c:pt>
                <c:pt idx="3">
                  <c:v>6.105519502027108</c:v>
                </c:pt>
                <c:pt idx="4">
                  <c:v>6.4313869853340089</c:v>
                </c:pt>
                <c:pt idx="5">
                  <c:v>6.8539816936707307</c:v>
                </c:pt>
                <c:pt idx="6">
                  <c:v>7.3807532887770773</c:v>
                </c:pt>
                <c:pt idx="7">
                  <c:v>8.0158169044754572</c:v>
                </c:pt>
                <c:pt idx="8">
                  <c:v>8.7542723403371845</c:v>
                </c:pt>
                <c:pt idx="9">
                  <c:v>9.573681039681011</c:v>
                </c:pt>
                <c:pt idx="10">
                  <c:v>10.426326540947347</c:v>
                </c:pt>
                <c:pt idx="11">
                  <c:v>11.245735240291166</c:v>
                </c:pt>
                <c:pt idx="12">
                  <c:v>11.984190676152895</c:v>
                </c:pt>
                <c:pt idx="13">
                  <c:v>12.619254291851281</c:v>
                </c:pt>
                <c:pt idx="14">
                  <c:v>13.14602588695762</c:v>
                </c:pt>
                <c:pt idx="15">
                  <c:v>13.568620595294343</c:v>
                </c:pt>
                <c:pt idx="16">
                  <c:v>13.894488078601244</c:v>
                </c:pt>
                <c:pt idx="17">
                  <c:v>14.131302142991283</c:v>
                </c:pt>
                <c:pt idx="18">
                  <c:v>14.285453942626196</c:v>
                </c:pt>
              </c:numCache>
            </c:numRef>
          </c:val>
        </c:ser>
        <c:ser>
          <c:idx val="3"/>
          <c:order val="3"/>
          <c:marker>
            <c:symbol val="none"/>
          </c:marker>
          <c:val>
            <c:numRef>
              <c:f>'kontrolní pole'!$C$30:$U$30</c:f>
              <c:numCache>
                <c:formatCode>General</c:formatCode>
                <c:ptCount val="19"/>
                <c:pt idx="0">
                  <c:v>6.1724966808698705</c:v>
                </c:pt>
                <c:pt idx="1">
                  <c:v>6.245488066404044</c:v>
                </c:pt>
                <c:pt idx="2">
                  <c:v>6.3928284860705151</c:v>
                </c:pt>
                <c:pt idx="3">
                  <c:v>6.6170578229558874</c:v>
                </c:pt>
                <c:pt idx="4">
                  <c:v>6.9214745655914003</c:v>
                </c:pt>
                <c:pt idx="5">
                  <c:v>7.3093090239381873</c:v>
                </c:pt>
                <c:pt idx="6">
                  <c:v>7.7822528245880633</c:v>
                </c:pt>
                <c:pt idx="7">
                  <c:v>8.3380698199894034</c:v>
                </c:pt>
                <c:pt idx="8">
                  <c:v>8.9672058502586154</c:v>
                </c:pt>
                <c:pt idx="9">
                  <c:v>9.649117172781807</c:v>
                </c:pt>
                <c:pt idx="10">
                  <c:v>10.350890956522015</c:v>
                </c:pt>
                <c:pt idx="11">
                  <c:v>11.032802279045207</c:v>
                </c:pt>
                <c:pt idx="12">
                  <c:v>11.661938309314417</c:v>
                </c:pt>
                <c:pt idx="13">
                  <c:v>12.217755304715759</c:v>
                </c:pt>
                <c:pt idx="14">
                  <c:v>12.690699105365633</c:v>
                </c:pt>
                <c:pt idx="15">
                  <c:v>13.078533563712423</c:v>
                </c:pt>
                <c:pt idx="16">
                  <c:v>13.382950306347933</c:v>
                </c:pt>
                <c:pt idx="17">
                  <c:v>13.607179643233307</c:v>
                </c:pt>
                <c:pt idx="18">
                  <c:v>13.754520062899775</c:v>
                </c:pt>
              </c:numCache>
            </c:numRef>
          </c:val>
        </c:ser>
        <c:marker val="1"/>
        <c:axId val="242179456"/>
        <c:axId val="242193536"/>
      </c:lineChart>
      <c:catAx>
        <c:axId val="242179456"/>
        <c:scaling>
          <c:orientation val="minMax"/>
        </c:scaling>
        <c:axPos val="b"/>
        <c:tickLblPos val="nextTo"/>
        <c:crossAx val="242193536"/>
        <c:crosses val="autoZero"/>
        <c:auto val="1"/>
        <c:lblAlgn val="ctr"/>
        <c:lblOffset val="100"/>
      </c:catAx>
      <c:valAx>
        <c:axId val="242193536"/>
        <c:scaling>
          <c:orientation val="minMax"/>
        </c:scaling>
        <c:axPos val="l"/>
        <c:majorGridlines/>
        <c:numFmt formatCode="General" sourceLinked="1"/>
        <c:tickLblPos val="nextTo"/>
        <c:crossAx val="242179456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'kontrolní pole'!$AT$23:$BK$23</c:f>
              <c:numCache>
                <c:formatCode>General</c:formatCode>
                <c:ptCount val="18"/>
                <c:pt idx="0">
                  <c:v>88.042042387179336</c:v>
                </c:pt>
                <c:pt idx="1">
                  <c:v>86.680159741426763</c:v>
                </c:pt>
                <c:pt idx="2">
                  <c:v>85.233532269846521</c:v>
                </c:pt>
                <c:pt idx="3">
                  <c:v>83.666349189424594</c:v>
                </c:pt>
                <c:pt idx="4">
                  <c:v>81.948911101426575</c:v>
                </c:pt>
                <c:pt idx="5">
                  <c:v>80.066613076066417</c:v>
                </c:pt>
                <c:pt idx="6">
                  <c:v>77.992491249269293</c:v>
                </c:pt>
                <c:pt idx="7">
                  <c:v>75.410213195066675</c:v>
                </c:pt>
                <c:pt idx="8">
                  <c:v>81.538588866316019</c:v>
                </c:pt>
                <c:pt idx="9">
                  <c:v>81.538584590106424</c:v>
                </c:pt>
                <c:pt idx="10">
                  <c:v>75.410204969518688</c:v>
                </c:pt>
                <c:pt idx="11">
                  <c:v>77.992482838698251</c:v>
                </c:pt>
                <c:pt idx="12">
                  <c:v>80.066604714321983</c:v>
                </c:pt>
                <c:pt idx="13">
                  <c:v>81.94890321731846</c:v>
                </c:pt>
                <c:pt idx="14">
                  <c:v>83.666342188554182</c:v>
                </c:pt>
                <c:pt idx="15">
                  <c:v>85.23352648406086</c:v>
                </c:pt>
                <c:pt idx="16">
                  <c:v>86.680155426005129</c:v>
                </c:pt>
                <c:pt idx="17">
                  <c:v>88.042039724434048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'kontrolní pole'!$AT$24:$BK$24</c:f>
              <c:numCache>
                <c:formatCode>General</c:formatCode>
                <c:ptCount val="18"/>
                <c:pt idx="0">
                  <c:v>86.134640315942278</c:v>
                </c:pt>
                <c:pt idx="1">
                  <c:v>83.450460964891278</c:v>
                </c:pt>
                <c:pt idx="2">
                  <c:v>80.600059348519167</c:v>
                </c:pt>
                <c:pt idx="3">
                  <c:v>77.506451114957045</c:v>
                </c:pt>
                <c:pt idx="4">
                  <c:v>74.103397630489198</c:v>
                </c:pt>
                <c:pt idx="5">
                  <c:v>70.404748927669388</c:v>
                </c:pt>
                <c:pt idx="6">
                  <c:v>66.747308161066684</c:v>
                </c:pt>
                <c:pt idx="7">
                  <c:v>64.620777585408902</c:v>
                </c:pt>
                <c:pt idx="8">
                  <c:v>65.475268863524178</c:v>
                </c:pt>
                <c:pt idx="9">
                  <c:v>65.475257706103079</c:v>
                </c:pt>
                <c:pt idx="10">
                  <c:v>64.620763421014971</c:v>
                </c:pt>
                <c:pt idx="11">
                  <c:v>66.747292008723932</c:v>
                </c:pt>
                <c:pt idx="12">
                  <c:v>70.404732486199833</c:v>
                </c:pt>
                <c:pt idx="13">
                  <c:v>74.103382079968398</c:v>
                </c:pt>
                <c:pt idx="14">
                  <c:v>77.506437316386879</c:v>
                </c:pt>
                <c:pt idx="15">
                  <c:v>80.600047953304454</c:v>
                </c:pt>
                <c:pt idx="16">
                  <c:v>83.45045246798982</c:v>
                </c:pt>
                <c:pt idx="17">
                  <c:v>86.134635073160823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'kontrolní pole'!$AT$25:$BK$25</c:f>
              <c:numCache>
                <c:formatCode>General</c:formatCode>
                <c:ptCount val="18"/>
                <c:pt idx="0">
                  <c:v>84.330280288939491</c:v>
                </c:pt>
                <c:pt idx="1">
                  <c:v>80.403634166992362</c:v>
                </c:pt>
                <c:pt idx="2">
                  <c:v>76.241192514728255</c:v>
                </c:pt>
                <c:pt idx="3">
                  <c:v>71.709761790890113</c:v>
                </c:pt>
                <c:pt idx="4">
                  <c:v>66.627759992503883</c:v>
                </c:pt>
                <c:pt idx="5">
                  <c:v>60.722587892495078</c:v>
                </c:pt>
                <c:pt idx="6">
                  <c:v>53.525678314363802</c:v>
                </c:pt>
                <c:pt idx="7">
                  <c:v>44.192836527506344</c:v>
                </c:pt>
                <c:pt idx="8">
                  <c:v>31.901757163561349</c:v>
                </c:pt>
                <c:pt idx="9">
                  <c:v>31.90173982282527</c:v>
                </c:pt>
                <c:pt idx="10">
                  <c:v>44.192813669557154</c:v>
                </c:pt>
                <c:pt idx="11">
                  <c:v>53.525653603307092</c:v>
                </c:pt>
                <c:pt idx="12">
                  <c:v>60.722563443120883</c:v>
                </c:pt>
                <c:pt idx="13">
                  <c:v>66.627737169559367</c:v>
                </c:pt>
                <c:pt idx="14">
                  <c:v>71.709741645891881</c:v>
                </c:pt>
                <c:pt idx="15">
                  <c:v>76.241175906774075</c:v>
                </c:pt>
                <c:pt idx="16">
                  <c:v>80.403621786013119</c:v>
                </c:pt>
                <c:pt idx="17">
                  <c:v>84.330272647797202</c:v>
                </c:pt>
              </c:numCache>
            </c:numRef>
          </c:val>
        </c:ser>
        <c:ser>
          <c:idx val="3"/>
          <c:order val="3"/>
          <c:marker>
            <c:symbol val="none"/>
          </c:marker>
          <c:val>
            <c:numRef>
              <c:f>'kontrolní pole'!$AT$26:$BK$26</c:f>
              <c:numCache>
                <c:formatCode>General</c:formatCode>
                <c:ptCount val="18"/>
                <c:pt idx="0">
                  <c:v>82.668861104558928</c:v>
                </c:pt>
                <c:pt idx="1">
                  <c:v>77.617809756781753</c:v>
                </c:pt>
                <c:pt idx="2">
                  <c:v>72.30045421585875</c:v>
                </c:pt>
                <c:pt idx="3">
                  <c:v>66.559756309826454</c:v>
                </c:pt>
                <c:pt idx="4">
                  <c:v>60.177724238589121</c:v>
                </c:pt>
                <c:pt idx="5">
                  <c:v>52.836739342581495</c:v>
                </c:pt>
                <c:pt idx="6">
                  <c:v>44.050563452143358</c:v>
                </c:pt>
                <c:pt idx="7">
                  <c:v>32.988948931721538</c:v>
                </c:pt>
                <c:pt idx="8">
                  <c:v>17.455904220300301</c:v>
                </c:pt>
                <c:pt idx="9">
                  <c:v>17.45587367471521</c:v>
                </c:pt>
                <c:pt idx="10">
                  <c:v>32.98891727502491</c:v>
                </c:pt>
                <c:pt idx="11">
                  <c:v>44.050531277302497</c:v>
                </c:pt>
                <c:pt idx="12">
                  <c:v>52.836708052879054</c:v>
                </c:pt>
                <c:pt idx="13">
                  <c:v>60.177695193980156</c:v>
                </c:pt>
                <c:pt idx="14">
                  <c:v>66.559730711087482</c:v>
                </c:pt>
                <c:pt idx="15">
                  <c:v>72.300433105129088</c:v>
                </c:pt>
                <c:pt idx="16">
                  <c:v>77.617794003725351</c:v>
                </c:pt>
                <c:pt idx="17">
                  <c:v>82.668851372857063</c:v>
                </c:pt>
              </c:numCache>
            </c:numRef>
          </c:val>
        </c:ser>
        <c:ser>
          <c:idx val="4"/>
          <c:order val="4"/>
          <c:marker>
            <c:symbol val="none"/>
          </c:marker>
          <c:val>
            <c:numRef>
              <c:f>'kontrolní pole'!$AT$27:$BK$27</c:f>
              <c:numCache>
                <c:formatCode>General</c:formatCode>
                <c:ptCount val="18"/>
                <c:pt idx="0">
                  <c:v>81.16867458643658</c:v>
                </c:pt>
                <c:pt idx="1">
                  <c:v>75.128516228522159</c:v>
                </c:pt>
                <c:pt idx="2">
                  <c:v>68.838248865598246</c:v>
                </c:pt>
                <c:pt idx="3">
                  <c:v>62.148803774806474</c:v>
                </c:pt>
                <c:pt idx="4">
                  <c:v>54.857604128226008</c:v>
                </c:pt>
                <c:pt idx="5">
                  <c:v>46.681782995088184</c:v>
                </c:pt>
                <c:pt idx="6">
                  <c:v>37.204074016729137</c:v>
                </c:pt>
                <c:pt idx="7">
                  <c:v>25.718021931028765</c:v>
                </c:pt>
                <c:pt idx="8">
                  <c:v>10.730555071560929</c:v>
                </c:pt>
                <c:pt idx="9">
                  <c:v>10.730515760431466</c:v>
                </c:pt>
                <c:pt idx="10">
                  <c:v>25.717983077703593</c:v>
                </c:pt>
                <c:pt idx="11">
                  <c:v>37.204035884223906</c:v>
                </c:pt>
                <c:pt idx="12">
                  <c:v>46.681746478123728</c:v>
                </c:pt>
                <c:pt idx="13">
                  <c:v>54.85757039933663</c:v>
                </c:pt>
                <c:pt idx="14">
                  <c:v>62.148774056356835</c:v>
                </c:pt>
                <c:pt idx="15">
                  <c:v>68.838224318298927</c:v>
                </c:pt>
                <c:pt idx="16">
                  <c:v>75.128497872859853</c:v>
                </c:pt>
                <c:pt idx="17">
                  <c:v>81.168663226802295</c:v>
                </c:pt>
              </c:numCache>
            </c:numRef>
          </c:val>
        </c:ser>
        <c:ser>
          <c:idx val="5"/>
          <c:order val="5"/>
          <c:marker>
            <c:symbol val="none"/>
          </c:marker>
          <c:val>
            <c:numRef>
              <c:f>'kontrolní pole'!$AT$28:$BK$28</c:f>
              <c:numCache>
                <c:formatCode>General</c:formatCode>
                <c:ptCount val="18"/>
                <c:pt idx="0">
                  <c:v>79.821085468778747</c:v>
                </c:pt>
                <c:pt idx="1">
                  <c:v>72.919714535812389</c:v>
                </c:pt>
                <c:pt idx="2">
                  <c:v>65.82440925779099</c:v>
                </c:pt>
                <c:pt idx="3">
                  <c:v>58.411602354503223</c:v>
                </c:pt>
                <c:pt idx="4">
                  <c:v>50.512273159498065</c:v>
                </c:pt>
                <c:pt idx="5">
                  <c:v>41.895090669594218</c:v>
                </c:pt>
                <c:pt idx="6">
                  <c:v>32.236533652623876</c:v>
                </c:pt>
                <c:pt idx="7">
                  <c:v>21.06720336140026</c:v>
                </c:pt>
                <c:pt idx="8">
                  <c:v>7.7603134365610291</c:v>
                </c:pt>
                <c:pt idx="9">
                  <c:v>7.7602698874609528</c:v>
                </c:pt>
                <c:pt idx="10">
                  <c:v>21.067160618935137</c:v>
                </c:pt>
                <c:pt idx="11">
                  <c:v>32.236492227201751</c:v>
                </c:pt>
                <c:pt idx="12">
                  <c:v>41.895051314764068</c:v>
                </c:pt>
                <c:pt idx="13">
                  <c:v>50.512236900301232</c:v>
                </c:pt>
                <c:pt idx="14">
                  <c:v>58.411570371150198</c:v>
                </c:pt>
                <c:pt idx="15">
                  <c:v>65.824382763952002</c:v>
                </c:pt>
                <c:pt idx="16">
                  <c:v>72.919694660216038</c:v>
                </c:pt>
                <c:pt idx="17">
                  <c:v>79.821073135581372</c:v>
                </c:pt>
              </c:numCache>
            </c:numRef>
          </c:val>
        </c:ser>
        <c:ser>
          <c:idx val="6"/>
          <c:order val="6"/>
          <c:marker>
            <c:symbol val="none"/>
          </c:marker>
          <c:val>
            <c:numRef>
              <c:f>'kontrolní pole'!$AT$29:$BK$29</c:f>
              <c:numCache>
                <c:formatCode>General</c:formatCode>
                <c:ptCount val="18"/>
                <c:pt idx="0">
                  <c:v>78.591937035041369</c:v>
                </c:pt>
                <c:pt idx="1">
                  <c:v>70.931334912750287</c:v>
                </c:pt>
                <c:pt idx="2">
                  <c:v>63.164762141279923</c:v>
                </c:pt>
                <c:pt idx="3">
                  <c:v>55.201790371445412</c:v>
                </c:pt>
                <c:pt idx="4">
                  <c:v>46.910304776994934</c:v>
                </c:pt>
                <c:pt idx="5">
                  <c:v>38.11016263078799</c:v>
                </c:pt>
                <c:pt idx="6">
                  <c:v>28.569669219709994</c:v>
                </c:pt>
                <c:pt idx="7">
                  <c:v>18.021807098040764</c:v>
                </c:pt>
                <c:pt idx="8">
                  <c:v>6.283686129124253</c:v>
                </c:pt>
                <c:pt idx="9">
                  <c:v>6.2836430455325285</c:v>
                </c:pt>
                <c:pt idx="10">
                  <c:v>18.021764775249444</c:v>
                </c:pt>
                <c:pt idx="11">
                  <c:v>28.569628275626552</c:v>
                </c:pt>
                <c:pt idx="12">
                  <c:v>38.110123778019044</c:v>
                </c:pt>
                <c:pt idx="13">
                  <c:v>46.910268933741733</c:v>
                </c:pt>
                <c:pt idx="14">
                  <c:v>55.201758642230679</c:v>
                </c:pt>
                <c:pt idx="15">
                  <c:v>63.164735731580265</c:v>
                </c:pt>
                <c:pt idx="16">
                  <c:v>70.931315003705919</c:v>
                </c:pt>
                <c:pt idx="17">
                  <c:v>78.591924632936369</c:v>
                </c:pt>
              </c:numCache>
            </c:numRef>
          </c:val>
        </c:ser>
        <c:ser>
          <c:idx val="7"/>
          <c:order val="7"/>
          <c:marker>
            <c:symbol val="none"/>
          </c:marker>
          <c:val>
            <c:numRef>
              <c:f>'kontrolní pole'!$AT$30:$BK$30</c:f>
              <c:numCache>
                <c:formatCode>General</c:formatCode>
                <c:ptCount val="18"/>
                <c:pt idx="0">
                  <c:v>77.424665634428536</c:v>
                </c:pt>
                <c:pt idx="1">
                  <c:v>69.068863532964258</c:v>
                </c:pt>
                <c:pt idx="2">
                  <c:v>60.723914604303147</c:v>
                </c:pt>
                <c:pt idx="3">
                  <c:v>52.335223433480714</c:v>
                </c:pt>
                <c:pt idx="4">
                  <c:v>43.804362295044562</c:v>
                </c:pt>
                <c:pt idx="5">
                  <c:v>34.992799019507572</c:v>
                </c:pt>
                <c:pt idx="6">
                  <c:v>25.736369469981664</c:v>
                </c:pt>
                <c:pt idx="7">
                  <c:v>15.885509983810081</c:v>
                </c:pt>
                <c:pt idx="8">
                  <c:v>5.4088995260877164</c:v>
                </c:pt>
                <c:pt idx="9">
                  <c:v>5.4088621982637175</c:v>
                </c:pt>
                <c:pt idx="10">
                  <c:v>15.88547321253686</c:v>
                </c:pt>
                <c:pt idx="11">
                  <c:v>25.736333783094295</c:v>
                </c:pt>
                <c:pt idx="12">
                  <c:v>34.992765021923816</c:v>
                </c:pt>
                <c:pt idx="13">
                  <c:v>43.804330759810526</c:v>
                </c:pt>
                <c:pt idx="14">
                  <c:v>52.335195324005518</c:v>
                </c:pt>
                <c:pt idx="15">
                  <c:v>60.723891027765795</c:v>
                </c:pt>
                <c:pt idx="16">
                  <c:v>69.068845630186246</c:v>
                </c:pt>
                <c:pt idx="17">
                  <c:v>77.424654418552493</c:v>
                </c:pt>
              </c:numCache>
            </c:numRef>
          </c:val>
        </c:ser>
        <c:ser>
          <c:idx val="8"/>
          <c:order val="8"/>
          <c:marker>
            <c:symbol val="none"/>
          </c:marker>
          <c:val>
            <c:numRef>
              <c:f>'kontrolní pole'!$AT$31:$BK$31</c:f>
              <c:numCache>
                <c:formatCode>General</c:formatCode>
                <c:ptCount val="18"/>
                <c:pt idx="0">
                  <c:v>76.240775759076072</c:v>
                </c:pt>
                <c:pt idx="1">
                  <c:v>67.207246333645728</c:v>
                </c:pt>
                <c:pt idx="2">
                  <c:v>58.335404190605438</c:v>
                </c:pt>
                <c:pt idx="3">
                  <c:v>49.606461663138177</c:v>
                </c:pt>
                <c:pt idx="4">
                  <c:v>40.947869092494983</c:v>
                </c:pt>
                <c:pt idx="5">
                  <c:v>32.246654640894441</c:v>
                </c:pt>
                <c:pt idx="6">
                  <c:v>23.373978415192322</c:v>
                </c:pt>
                <c:pt idx="7">
                  <c:v>14.226019131651356</c:v>
                </c:pt>
                <c:pt idx="8">
                  <c:v>4.7889871385960854</c:v>
                </c:pt>
                <c:pt idx="9">
                  <c:v>4.7889615378527193</c:v>
                </c:pt>
                <c:pt idx="10">
                  <c:v>14.225993818640129</c:v>
                </c:pt>
                <c:pt idx="11">
                  <c:v>23.373953698437493</c:v>
                </c:pt>
                <c:pt idx="12">
                  <c:v>32.246630906256222</c:v>
                </c:pt>
                <c:pt idx="13">
                  <c:v>40.947846862092277</c:v>
                </c:pt>
                <c:pt idx="14">
                  <c:v>49.606441626413151</c:v>
                </c:pt>
                <c:pt idx="15">
                  <c:v>58.335387188822054</c:v>
                </c:pt>
                <c:pt idx="16">
                  <c:v>67.207233283732677</c:v>
                </c:pt>
                <c:pt idx="17">
                  <c:v>76.240767514784807</c:v>
                </c:pt>
              </c:numCache>
            </c:numRef>
          </c:val>
        </c:ser>
        <c:ser>
          <c:idx val="9"/>
          <c:order val="9"/>
          <c:marker>
            <c:symbol val="none"/>
          </c:marker>
          <c:val>
            <c:numRef>
              <c:f>'kontrolní pole'!$AT$32:$BK$32</c:f>
              <c:numCache>
                <c:formatCode>General</c:formatCode>
                <c:ptCount val="18"/>
                <c:pt idx="0">
                  <c:v>74.934542306635066</c:v>
                </c:pt>
                <c:pt idx="1">
                  <c:v>65.185879053115301</c:v>
                </c:pt>
                <c:pt idx="2">
                  <c:v>55.7996649813578</c:v>
                </c:pt>
                <c:pt idx="3">
                  <c:v>46.789624648068141</c:v>
                </c:pt>
                <c:pt idx="4">
                  <c:v>38.095473502459448</c:v>
                </c:pt>
                <c:pt idx="5">
                  <c:v>29.608378524345028</c:v>
                </c:pt>
                <c:pt idx="6">
                  <c:v>21.203036120997726</c:v>
                </c:pt>
                <c:pt idx="7">
                  <c:v>12.773650923620659</c:v>
                </c:pt>
                <c:pt idx="8">
                  <c:v>4.2715222336973024</c:v>
                </c:pt>
                <c:pt idx="9">
                  <c:v>4.2715148811371755</c:v>
                </c:pt>
                <c:pt idx="10">
                  <c:v>12.773643620257534</c:v>
                </c:pt>
                <c:pt idx="11">
                  <c:v>21.203028929300064</c:v>
                </c:pt>
                <c:pt idx="12">
                  <c:v>29.608371537692836</c:v>
                </c:pt>
                <c:pt idx="13">
                  <c:v>38.09546686433201</c:v>
                </c:pt>
                <c:pt idx="14">
                  <c:v>46.789618566910399</c:v>
                </c:pt>
                <c:pt idx="15">
                  <c:v>55.799659733000951</c:v>
                </c:pt>
                <c:pt idx="16">
                  <c:v>65.185874960421017</c:v>
                </c:pt>
                <c:pt idx="17">
                  <c:v>74.934539688750334</c:v>
                </c:pt>
              </c:numCache>
            </c:numRef>
          </c:val>
        </c:ser>
        <c:ser>
          <c:idx val="10"/>
          <c:order val="10"/>
          <c:marker>
            <c:symbol val="none"/>
          </c:marker>
          <c:val>
            <c:numRef>
              <c:f>'kontrolní pole'!$AT$33:$BK$33</c:f>
              <c:numCache>
                <c:formatCode>General</c:formatCode>
                <c:ptCount val="18"/>
                <c:pt idx="0">
                  <c:v>73.358093983370935</c:v>
                </c:pt>
                <c:pt idx="1">
                  <c:v>62.79175760315033</c:v>
                </c:pt>
                <c:pt idx="2">
                  <c:v>52.870691546507267</c:v>
                </c:pt>
                <c:pt idx="3">
                  <c:v>43.629685735186975</c:v>
                </c:pt>
                <c:pt idx="4">
                  <c:v>34.996261758376818</c:v>
                </c:pt>
                <c:pt idx="5">
                  <c:v>26.837139014911006</c:v>
                </c:pt>
                <c:pt idx="6">
                  <c:v>19.000329304205259</c:v>
                </c:pt>
                <c:pt idx="7">
                  <c:v>11.34748607956471</c:v>
                </c:pt>
                <c:pt idx="8">
                  <c:v>3.7758218490292736</c:v>
                </c:pt>
                <c:pt idx="9">
                  <c:v>3.7758394533753874</c:v>
                </c:pt>
                <c:pt idx="10">
                  <c:v>11.347503663409027</c:v>
                </c:pt>
                <c:pt idx="11">
                  <c:v>19.00034680541118</c:v>
                </c:pt>
                <c:pt idx="12">
                  <c:v>26.837156280146292</c:v>
                </c:pt>
                <c:pt idx="13">
                  <c:v>34.996278484434015</c:v>
                </c:pt>
                <c:pt idx="14">
                  <c:v>43.629701408818327</c:v>
                </c:pt>
                <c:pt idx="15">
                  <c:v>52.870705405662683</c:v>
                </c:pt>
                <c:pt idx="16">
                  <c:v>62.79176866470128</c:v>
                </c:pt>
                <c:pt idx="17">
                  <c:v>73.358101192581771</c:v>
                </c:pt>
              </c:numCache>
            </c:numRef>
          </c:val>
        </c:ser>
        <c:ser>
          <c:idx val="11"/>
          <c:order val="11"/>
          <c:marker>
            <c:symbol val="none"/>
          </c:marker>
          <c:val>
            <c:numRef>
              <c:f>'kontrolní pole'!$AT$34:$BK$34</c:f>
              <c:numCache>
                <c:formatCode>General</c:formatCode>
                <c:ptCount val="18"/>
                <c:pt idx="0">
                  <c:v>71.288816644871005</c:v>
                </c:pt>
                <c:pt idx="1">
                  <c:v>59.724943048629711</c:v>
                </c:pt>
                <c:pt idx="2">
                  <c:v>49.23099325950578</c:v>
                </c:pt>
                <c:pt idx="3">
                  <c:v>39.828277540549578</c:v>
                </c:pt>
                <c:pt idx="4">
                  <c:v>31.385440822865675</c:v>
                </c:pt>
                <c:pt idx="5">
                  <c:v>23.704750805898431</c:v>
                </c:pt>
                <c:pt idx="6">
                  <c:v>16.57784232864498</c:v>
                </c:pt>
                <c:pt idx="7">
                  <c:v>9.8139263632246561</c:v>
                </c:pt>
                <c:pt idx="8">
                  <c:v>3.2502581131548847</c:v>
                </c:pt>
                <c:pt idx="9">
                  <c:v>3.2503069359860937</c:v>
                </c:pt>
                <c:pt idx="10">
                  <c:v>9.8139754489277369</c:v>
                </c:pt>
                <c:pt idx="11">
                  <c:v>16.577891820002549</c:v>
                </c:pt>
                <c:pt idx="12">
                  <c:v>23.704800575393474</c:v>
                </c:pt>
                <c:pt idx="13">
                  <c:v>31.385490266601135</c:v>
                </c:pt>
                <c:pt idx="14">
                  <c:v>39.82832530716643</c:v>
                </c:pt>
                <c:pt idx="15">
                  <c:v>49.231036962517138</c:v>
                </c:pt>
                <c:pt idx="16">
                  <c:v>59.72497914745518</c:v>
                </c:pt>
                <c:pt idx="17">
                  <c:v>71.288840861932428</c:v>
                </c:pt>
              </c:numCache>
            </c:numRef>
          </c:val>
        </c:ser>
        <c:marker val="1"/>
        <c:axId val="242574080"/>
        <c:axId val="242575616"/>
      </c:lineChart>
      <c:catAx>
        <c:axId val="242574080"/>
        <c:scaling>
          <c:orientation val="minMax"/>
        </c:scaling>
        <c:axPos val="b"/>
        <c:tickLblPos val="nextTo"/>
        <c:crossAx val="242575616"/>
        <c:crosses val="autoZero"/>
        <c:auto val="1"/>
        <c:lblAlgn val="ctr"/>
        <c:lblOffset val="100"/>
      </c:catAx>
      <c:valAx>
        <c:axId val="242575616"/>
        <c:scaling>
          <c:orientation val="minMax"/>
        </c:scaling>
        <c:axPos val="l"/>
        <c:majorGridlines/>
        <c:numFmt formatCode="General" sourceLinked="1"/>
        <c:tickLblPos val="nextTo"/>
        <c:crossAx val="242574080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'kontrolní pole'!$AT$23:$AT$34</c:f>
              <c:numCache>
                <c:formatCode>General</c:formatCode>
                <c:ptCount val="12"/>
                <c:pt idx="0">
                  <c:v>88.042042387179336</c:v>
                </c:pt>
                <c:pt idx="1">
                  <c:v>86.134640315942278</c:v>
                </c:pt>
                <c:pt idx="2">
                  <c:v>84.330280288939491</c:v>
                </c:pt>
                <c:pt idx="3">
                  <c:v>82.668861104558928</c:v>
                </c:pt>
                <c:pt idx="4">
                  <c:v>81.16867458643658</c:v>
                </c:pt>
                <c:pt idx="5">
                  <c:v>79.821085468778747</c:v>
                </c:pt>
                <c:pt idx="6">
                  <c:v>78.591937035041369</c:v>
                </c:pt>
                <c:pt idx="7">
                  <c:v>77.424665634428536</c:v>
                </c:pt>
                <c:pt idx="8">
                  <c:v>76.240775759076072</c:v>
                </c:pt>
                <c:pt idx="9">
                  <c:v>74.934542306635066</c:v>
                </c:pt>
                <c:pt idx="10">
                  <c:v>73.358093983370935</c:v>
                </c:pt>
                <c:pt idx="11">
                  <c:v>71.288816644871005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'kontrolní pole'!$AU$23:$AU$34</c:f>
              <c:numCache>
                <c:formatCode>General</c:formatCode>
                <c:ptCount val="12"/>
                <c:pt idx="0">
                  <c:v>86.680159741426763</c:v>
                </c:pt>
                <c:pt idx="1">
                  <c:v>83.450460964891278</c:v>
                </c:pt>
                <c:pt idx="2">
                  <c:v>80.403634166992362</c:v>
                </c:pt>
                <c:pt idx="3">
                  <c:v>77.617809756781753</c:v>
                </c:pt>
                <c:pt idx="4">
                  <c:v>75.128516228522159</c:v>
                </c:pt>
                <c:pt idx="5">
                  <c:v>72.919714535812389</c:v>
                </c:pt>
                <c:pt idx="6">
                  <c:v>70.931334912750287</c:v>
                </c:pt>
                <c:pt idx="7">
                  <c:v>69.068863532964258</c:v>
                </c:pt>
                <c:pt idx="8">
                  <c:v>67.207246333645728</c:v>
                </c:pt>
                <c:pt idx="9">
                  <c:v>65.185879053115301</c:v>
                </c:pt>
                <c:pt idx="10">
                  <c:v>62.79175760315033</c:v>
                </c:pt>
                <c:pt idx="11">
                  <c:v>59.724943048629711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'kontrolní pole'!$AV$23:$AV$34</c:f>
              <c:numCache>
                <c:formatCode>General</c:formatCode>
                <c:ptCount val="12"/>
                <c:pt idx="0">
                  <c:v>85.233532269846521</c:v>
                </c:pt>
                <c:pt idx="1">
                  <c:v>80.600059348519167</c:v>
                </c:pt>
                <c:pt idx="2">
                  <c:v>76.241192514728255</c:v>
                </c:pt>
                <c:pt idx="3">
                  <c:v>72.30045421585875</c:v>
                </c:pt>
                <c:pt idx="4">
                  <c:v>68.838248865598246</c:v>
                </c:pt>
                <c:pt idx="5">
                  <c:v>65.82440925779099</c:v>
                </c:pt>
                <c:pt idx="6">
                  <c:v>63.164762141279923</c:v>
                </c:pt>
                <c:pt idx="7">
                  <c:v>60.723914604303147</c:v>
                </c:pt>
                <c:pt idx="8">
                  <c:v>58.335404190605438</c:v>
                </c:pt>
                <c:pt idx="9">
                  <c:v>55.7996649813578</c:v>
                </c:pt>
                <c:pt idx="10">
                  <c:v>52.870691546507267</c:v>
                </c:pt>
                <c:pt idx="11">
                  <c:v>49.23099325950578</c:v>
                </c:pt>
              </c:numCache>
            </c:numRef>
          </c:val>
        </c:ser>
        <c:ser>
          <c:idx val="3"/>
          <c:order val="3"/>
          <c:marker>
            <c:symbol val="none"/>
          </c:marker>
          <c:val>
            <c:numRef>
              <c:f>'kontrolní pole'!$AW$23:$AW$34</c:f>
              <c:numCache>
                <c:formatCode>General</c:formatCode>
                <c:ptCount val="12"/>
                <c:pt idx="0">
                  <c:v>83.666349189424594</c:v>
                </c:pt>
                <c:pt idx="1">
                  <c:v>77.506451114957045</c:v>
                </c:pt>
                <c:pt idx="2">
                  <c:v>71.709761790890113</c:v>
                </c:pt>
                <c:pt idx="3">
                  <c:v>66.559756309826454</c:v>
                </c:pt>
                <c:pt idx="4">
                  <c:v>62.148803774806474</c:v>
                </c:pt>
                <c:pt idx="5">
                  <c:v>58.411602354503223</c:v>
                </c:pt>
                <c:pt idx="6">
                  <c:v>55.201790371445412</c:v>
                </c:pt>
                <c:pt idx="7">
                  <c:v>52.335223433480714</c:v>
                </c:pt>
                <c:pt idx="8">
                  <c:v>49.606461663138177</c:v>
                </c:pt>
                <c:pt idx="9">
                  <c:v>46.789624648068141</c:v>
                </c:pt>
                <c:pt idx="10">
                  <c:v>43.629685735186975</c:v>
                </c:pt>
                <c:pt idx="11">
                  <c:v>39.828277540549578</c:v>
                </c:pt>
              </c:numCache>
            </c:numRef>
          </c:val>
        </c:ser>
        <c:ser>
          <c:idx val="4"/>
          <c:order val="4"/>
          <c:marker>
            <c:symbol val="none"/>
          </c:marker>
          <c:val>
            <c:numRef>
              <c:f>'kontrolní pole'!$AX$23:$AX$34</c:f>
              <c:numCache>
                <c:formatCode>General</c:formatCode>
                <c:ptCount val="12"/>
                <c:pt idx="0">
                  <c:v>81.948911101426575</c:v>
                </c:pt>
                <c:pt idx="1">
                  <c:v>74.103397630489198</c:v>
                </c:pt>
                <c:pt idx="2">
                  <c:v>66.627759992503883</c:v>
                </c:pt>
                <c:pt idx="3">
                  <c:v>60.177724238589121</c:v>
                </c:pt>
                <c:pt idx="4">
                  <c:v>54.857604128226008</c:v>
                </c:pt>
                <c:pt idx="5">
                  <c:v>50.512273159498065</c:v>
                </c:pt>
                <c:pt idx="6">
                  <c:v>46.910304776994934</c:v>
                </c:pt>
                <c:pt idx="7">
                  <c:v>43.804362295044562</c:v>
                </c:pt>
                <c:pt idx="8">
                  <c:v>40.947869092494983</c:v>
                </c:pt>
                <c:pt idx="9">
                  <c:v>38.095473502459448</c:v>
                </c:pt>
                <c:pt idx="10">
                  <c:v>34.996261758376818</c:v>
                </c:pt>
                <c:pt idx="11">
                  <c:v>31.385440822865675</c:v>
                </c:pt>
              </c:numCache>
            </c:numRef>
          </c:val>
        </c:ser>
        <c:ser>
          <c:idx val="5"/>
          <c:order val="5"/>
          <c:marker>
            <c:symbol val="none"/>
          </c:marker>
          <c:val>
            <c:numRef>
              <c:f>'kontrolní pole'!$AY$23:$AY$34</c:f>
              <c:numCache>
                <c:formatCode>General</c:formatCode>
                <c:ptCount val="12"/>
                <c:pt idx="0">
                  <c:v>80.066613076066417</c:v>
                </c:pt>
                <c:pt idx="1">
                  <c:v>70.404748927669388</c:v>
                </c:pt>
                <c:pt idx="2">
                  <c:v>60.722587892495078</c:v>
                </c:pt>
                <c:pt idx="3">
                  <c:v>52.836739342581495</c:v>
                </c:pt>
                <c:pt idx="4">
                  <c:v>46.681782995088184</c:v>
                </c:pt>
                <c:pt idx="5">
                  <c:v>41.895090669594218</c:v>
                </c:pt>
                <c:pt idx="6">
                  <c:v>38.11016263078799</c:v>
                </c:pt>
                <c:pt idx="7">
                  <c:v>34.992799019507572</c:v>
                </c:pt>
                <c:pt idx="8">
                  <c:v>32.246654640894441</c:v>
                </c:pt>
                <c:pt idx="9">
                  <c:v>29.608378524345028</c:v>
                </c:pt>
                <c:pt idx="10">
                  <c:v>26.837139014911006</c:v>
                </c:pt>
                <c:pt idx="11">
                  <c:v>23.704750805898431</c:v>
                </c:pt>
              </c:numCache>
            </c:numRef>
          </c:val>
        </c:ser>
        <c:ser>
          <c:idx val="6"/>
          <c:order val="6"/>
          <c:marker>
            <c:symbol val="none"/>
          </c:marker>
          <c:val>
            <c:numRef>
              <c:f>'kontrolní pole'!$AZ$23:$AZ$34</c:f>
              <c:numCache>
                <c:formatCode>General</c:formatCode>
                <c:ptCount val="12"/>
                <c:pt idx="0">
                  <c:v>77.992491249269293</c:v>
                </c:pt>
                <c:pt idx="1">
                  <c:v>66.747308161066684</c:v>
                </c:pt>
                <c:pt idx="2">
                  <c:v>53.525678314363802</c:v>
                </c:pt>
                <c:pt idx="3">
                  <c:v>44.050563452143358</c:v>
                </c:pt>
                <c:pt idx="4">
                  <c:v>37.204074016729137</c:v>
                </c:pt>
                <c:pt idx="5">
                  <c:v>32.236533652623876</c:v>
                </c:pt>
                <c:pt idx="6">
                  <c:v>28.569669219709994</c:v>
                </c:pt>
                <c:pt idx="7">
                  <c:v>25.736369469981664</c:v>
                </c:pt>
                <c:pt idx="8">
                  <c:v>23.373978415192322</c:v>
                </c:pt>
                <c:pt idx="9">
                  <c:v>21.203036120997726</c:v>
                </c:pt>
                <c:pt idx="10">
                  <c:v>19.000329304205259</c:v>
                </c:pt>
                <c:pt idx="11">
                  <c:v>16.57784232864498</c:v>
                </c:pt>
              </c:numCache>
            </c:numRef>
          </c:val>
        </c:ser>
        <c:ser>
          <c:idx val="7"/>
          <c:order val="7"/>
          <c:marker>
            <c:symbol val="none"/>
          </c:marker>
          <c:val>
            <c:numRef>
              <c:f>'kontrolní pole'!$BA$23:$BA$34</c:f>
              <c:numCache>
                <c:formatCode>General</c:formatCode>
                <c:ptCount val="12"/>
                <c:pt idx="0">
                  <c:v>75.410213195066675</c:v>
                </c:pt>
                <c:pt idx="1">
                  <c:v>64.620777585408902</c:v>
                </c:pt>
                <c:pt idx="2">
                  <c:v>44.192836527506344</c:v>
                </c:pt>
                <c:pt idx="3">
                  <c:v>32.988948931721538</c:v>
                </c:pt>
                <c:pt idx="4">
                  <c:v>25.718021931028765</c:v>
                </c:pt>
                <c:pt idx="5">
                  <c:v>21.06720336140026</c:v>
                </c:pt>
                <c:pt idx="6">
                  <c:v>18.021807098040764</c:v>
                </c:pt>
                <c:pt idx="7">
                  <c:v>15.885509983810081</c:v>
                </c:pt>
                <c:pt idx="8">
                  <c:v>14.226019131651356</c:v>
                </c:pt>
                <c:pt idx="9">
                  <c:v>12.773650923620659</c:v>
                </c:pt>
                <c:pt idx="10">
                  <c:v>11.34748607956471</c:v>
                </c:pt>
                <c:pt idx="11">
                  <c:v>9.8139263632246561</c:v>
                </c:pt>
              </c:numCache>
            </c:numRef>
          </c:val>
        </c:ser>
        <c:ser>
          <c:idx val="8"/>
          <c:order val="8"/>
          <c:marker>
            <c:symbol val="none"/>
          </c:marker>
          <c:val>
            <c:numRef>
              <c:f>'kontrolní pole'!$BB$23:$BB$34</c:f>
              <c:numCache>
                <c:formatCode>General</c:formatCode>
                <c:ptCount val="12"/>
                <c:pt idx="0">
                  <c:v>81.538588866316019</c:v>
                </c:pt>
                <c:pt idx="1">
                  <c:v>65.475268863524178</c:v>
                </c:pt>
                <c:pt idx="2">
                  <c:v>31.901757163561349</c:v>
                </c:pt>
                <c:pt idx="3">
                  <c:v>17.455904220300301</c:v>
                </c:pt>
                <c:pt idx="4">
                  <c:v>10.730555071560929</c:v>
                </c:pt>
                <c:pt idx="5">
                  <c:v>7.7603134365610291</c:v>
                </c:pt>
                <c:pt idx="6">
                  <c:v>6.283686129124253</c:v>
                </c:pt>
                <c:pt idx="7">
                  <c:v>5.4088995260877164</c:v>
                </c:pt>
                <c:pt idx="8">
                  <c:v>4.7889871385960854</c:v>
                </c:pt>
                <c:pt idx="9">
                  <c:v>4.2715222336973024</c:v>
                </c:pt>
                <c:pt idx="10">
                  <c:v>3.7758218490292736</c:v>
                </c:pt>
                <c:pt idx="11">
                  <c:v>3.2502581131548847</c:v>
                </c:pt>
              </c:numCache>
            </c:numRef>
          </c:val>
        </c:ser>
        <c:ser>
          <c:idx val="9"/>
          <c:order val="9"/>
          <c:marker>
            <c:symbol val="none"/>
          </c:marker>
          <c:val>
            <c:numRef>
              <c:f>'kontrolní pole'!$BC$23:$BC$34</c:f>
              <c:numCache>
                <c:formatCode>General</c:formatCode>
                <c:ptCount val="12"/>
                <c:pt idx="0">
                  <c:v>81.538584590106424</c:v>
                </c:pt>
                <c:pt idx="1">
                  <c:v>65.475257706103079</c:v>
                </c:pt>
                <c:pt idx="2">
                  <c:v>31.90173982282527</c:v>
                </c:pt>
                <c:pt idx="3">
                  <c:v>17.45587367471521</c:v>
                </c:pt>
                <c:pt idx="4">
                  <c:v>10.730515760431466</c:v>
                </c:pt>
                <c:pt idx="5">
                  <c:v>7.7602698874609528</c:v>
                </c:pt>
                <c:pt idx="6">
                  <c:v>6.2836430455325285</c:v>
                </c:pt>
                <c:pt idx="7">
                  <c:v>5.4088621982637175</c:v>
                </c:pt>
                <c:pt idx="8">
                  <c:v>4.7889615378527193</c:v>
                </c:pt>
                <c:pt idx="9">
                  <c:v>4.2715148811371755</c:v>
                </c:pt>
                <c:pt idx="10">
                  <c:v>3.7758394533753874</c:v>
                </c:pt>
                <c:pt idx="11">
                  <c:v>3.2503069359860937</c:v>
                </c:pt>
              </c:numCache>
            </c:numRef>
          </c:val>
        </c:ser>
        <c:ser>
          <c:idx val="10"/>
          <c:order val="10"/>
          <c:marker>
            <c:symbol val="none"/>
          </c:marker>
          <c:val>
            <c:numRef>
              <c:f>'kontrolní pole'!$BD$23:$BD$34</c:f>
              <c:numCache>
                <c:formatCode>General</c:formatCode>
                <c:ptCount val="12"/>
                <c:pt idx="0">
                  <c:v>75.410204969518688</c:v>
                </c:pt>
                <c:pt idx="1">
                  <c:v>64.620763421014971</c:v>
                </c:pt>
                <c:pt idx="2">
                  <c:v>44.192813669557154</c:v>
                </c:pt>
                <c:pt idx="3">
                  <c:v>32.98891727502491</c:v>
                </c:pt>
                <c:pt idx="4">
                  <c:v>25.717983077703593</c:v>
                </c:pt>
                <c:pt idx="5">
                  <c:v>21.067160618935137</c:v>
                </c:pt>
                <c:pt idx="6">
                  <c:v>18.021764775249444</c:v>
                </c:pt>
                <c:pt idx="7">
                  <c:v>15.88547321253686</c:v>
                </c:pt>
                <c:pt idx="8">
                  <c:v>14.225993818640129</c:v>
                </c:pt>
                <c:pt idx="9">
                  <c:v>12.773643620257534</c:v>
                </c:pt>
                <c:pt idx="10">
                  <c:v>11.347503663409027</c:v>
                </c:pt>
                <c:pt idx="11">
                  <c:v>9.8139754489277369</c:v>
                </c:pt>
              </c:numCache>
            </c:numRef>
          </c:val>
        </c:ser>
        <c:ser>
          <c:idx val="11"/>
          <c:order val="11"/>
          <c:marker>
            <c:symbol val="none"/>
          </c:marker>
          <c:val>
            <c:numRef>
              <c:f>'kontrolní pole'!$BE$23:$BE$34</c:f>
              <c:numCache>
                <c:formatCode>General</c:formatCode>
                <c:ptCount val="12"/>
                <c:pt idx="0">
                  <c:v>77.992482838698251</c:v>
                </c:pt>
                <c:pt idx="1">
                  <c:v>66.747292008723932</c:v>
                </c:pt>
                <c:pt idx="2">
                  <c:v>53.525653603307092</c:v>
                </c:pt>
                <c:pt idx="3">
                  <c:v>44.050531277302497</c:v>
                </c:pt>
                <c:pt idx="4">
                  <c:v>37.204035884223906</c:v>
                </c:pt>
                <c:pt idx="5">
                  <c:v>32.236492227201751</c:v>
                </c:pt>
                <c:pt idx="6">
                  <c:v>28.569628275626552</c:v>
                </c:pt>
                <c:pt idx="7">
                  <c:v>25.736333783094295</c:v>
                </c:pt>
                <c:pt idx="8">
                  <c:v>23.373953698437493</c:v>
                </c:pt>
                <c:pt idx="9">
                  <c:v>21.203028929300064</c:v>
                </c:pt>
                <c:pt idx="10">
                  <c:v>19.00034680541118</c:v>
                </c:pt>
                <c:pt idx="11">
                  <c:v>16.577891820002549</c:v>
                </c:pt>
              </c:numCache>
            </c:numRef>
          </c:val>
        </c:ser>
        <c:ser>
          <c:idx val="12"/>
          <c:order val="12"/>
          <c:marker>
            <c:symbol val="none"/>
          </c:marker>
          <c:val>
            <c:numRef>
              <c:f>'kontrolní pole'!$BF$23:$BF$34</c:f>
              <c:numCache>
                <c:formatCode>General</c:formatCode>
                <c:ptCount val="12"/>
                <c:pt idx="0">
                  <c:v>80.066604714321983</c:v>
                </c:pt>
                <c:pt idx="1">
                  <c:v>70.404732486199833</c:v>
                </c:pt>
                <c:pt idx="2">
                  <c:v>60.722563443120883</c:v>
                </c:pt>
                <c:pt idx="3">
                  <c:v>52.836708052879054</c:v>
                </c:pt>
                <c:pt idx="4">
                  <c:v>46.681746478123728</c:v>
                </c:pt>
                <c:pt idx="5">
                  <c:v>41.895051314764068</c:v>
                </c:pt>
                <c:pt idx="6">
                  <c:v>38.110123778019044</c:v>
                </c:pt>
                <c:pt idx="7">
                  <c:v>34.992765021923816</c:v>
                </c:pt>
                <c:pt idx="8">
                  <c:v>32.246630906256222</c:v>
                </c:pt>
                <c:pt idx="9">
                  <c:v>29.608371537692836</c:v>
                </c:pt>
                <c:pt idx="10">
                  <c:v>26.837156280146292</c:v>
                </c:pt>
                <c:pt idx="11">
                  <c:v>23.704800575393474</c:v>
                </c:pt>
              </c:numCache>
            </c:numRef>
          </c:val>
        </c:ser>
        <c:ser>
          <c:idx val="13"/>
          <c:order val="13"/>
          <c:marker>
            <c:symbol val="none"/>
          </c:marker>
          <c:val>
            <c:numRef>
              <c:f>'kontrolní pole'!$BG$23:$BG$34</c:f>
              <c:numCache>
                <c:formatCode>General</c:formatCode>
                <c:ptCount val="12"/>
                <c:pt idx="0">
                  <c:v>81.94890321731846</c:v>
                </c:pt>
                <c:pt idx="1">
                  <c:v>74.103382079968398</c:v>
                </c:pt>
                <c:pt idx="2">
                  <c:v>66.627737169559367</c:v>
                </c:pt>
                <c:pt idx="3">
                  <c:v>60.177695193980156</c:v>
                </c:pt>
                <c:pt idx="4">
                  <c:v>54.85757039933663</c:v>
                </c:pt>
                <c:pt idx="5">
                  <c:v>50.512236900301232</c:v>
                </c:pt>
                <c:pt idx="6">
                  <c:v>46.910268933741733</c:v>
                </c:pt>
                <c:pt idx="7">
                  <c:v>43.804330759810526</c:v>
                </c:pt>
                <c:pt idx="8">
                  <c:v>40.947846862092277</c:v>
                </c:pt>
                <c:pt idx="9">
                  <c:v>38.09546686433201</c:v>
                </c:pt>
                <c:pt idx="10">
                  <c:v>34.996278484434015</c:v>
                </c:pt>
                <c:pt idx="11">
                  <c:v>31.385490266601135</c:v>
                </c:pt>
              </c:numCache>
            </c:numRef>
          </c:val>
        </c:ser>
        <c:ser>
          <c:idx val="14"/>
          <c:order val="14"/>
          <c:marker>
            <c:symbol val="none"/>
          </c:marker>
          <c:val>
            <c:numRef>
              <c:f>'kontrolní pole'!$BH$23:$BH$34</c:f>
              <c:numCache>
                <c:formatCode>General</c:formatCode>
                <c:ptCount val="12"/>
                <c:pt idx="0">
                  <c:v>83.666342188554182</c:v>
                </c:pt>
                <c:pt idx="1">
                  <c:v>77.506437316386879</c:v>
                </c:pt>
                <c:pt idx="2">
                  <c:v>71.709741645891881</c:v>
                </c:pt>
                <c:pt idx="3">
                  <c:v>66.559730711087482</c:v>
                </c:pt>
                <c:pt idx="4">
                  <c:v>62.148774056356835</c:v>
                </c:pt>
                <c:pt idx="5">
                  <c:v>58.411570371150198</c:v>
                </c:pt>
                <c:pt idx="6">
                  <c:v>55.201758642230679</c:v>
                </c:pt>
                <c:pt idx="7">
                  <c:v>52.335195324005518</c:v>
                </c:pt>
                <c:pt idx="8">
                  <c:v>49.606441626413151</c:v>
                </c:pt>
                <c:pt idx="9">
                  <c:v>46.789618566910399</c:v>
                </c:pt>
                <c:pt idx="10">
                  <c:v>43.629701408818327</c:v>
                </c:pt>
                <c:pt idx="11">
                  <c:v>39.82832530716643</c:v>
                </c:pt>
              </c:numCache>
            </c:numRef>
          </c:val>
        </c:ser>
        <c:ser>
          <c:idx val="15"/>
          <c:order val="15"/>
          <c:marker>
            <c:symbol val="none"/>
          </c:marker>
          <c:val>
            <c:numRef>
              <c:f>'kontrolní pole'!$BI$23:$BI$34</c:f>
              <c:numCache>
                <c:formatCode>General</c:formatCode>
                <c:ptCount val="12"/>
                <c:pt idx="0">
                  <c:v>85.23352648406086</c:v>
                </c:pt>
                <c:pt idx="1">
                  <c:v>80.600047953304454</c:v>
                </c:pt>
                <c:pt idx="2">
                  <c:v>76.241175906774075</c:v>
                </c:pt>
                <c:pt idx="3">
                  <c:v>72.300433105129088</c:v>
                </c:pt>
                <c:pt idx="4">
                  <c:v>68.838224318298927</c:v>
                </c:pt>
                <c:pt idx="5">
                  <c:v>65.824382763952002</c:v>
                </c:pt>
                <c:pt idx="6">
                  <c:v>63.164735731580265</c:v>
                </c:pt>
                <c:pt idx="7">
                  <c:v>60.723891027765795</c:v>
                </c:pt>
                <c:pt idx="8">
                  <c:v>58.335387188822054</c:v>
                </c:pt>
                <c:pt idx="9">
                  <c:v>55.799659733000951</c:v>
                </c:pt>
                <c:pt idx="10">
                  <c:v>52.870705405662683</c:v>
                </c:pt>
                <c:pt idx="11">
                  <c:v>49.231036962517138</c:v>
                </c:pt>
              </c:numCache>
            </c:numRef>
          </c:val>
        </c:ser>
        <c:ser>
          <c:idx val="16"/>
          <c:order val="16"/>
          <c:marker>
            <c:symbol val="none"/>
          </c:marker>
          <c:val>
            <c:numRef>
              <c:f>'kontrolní pole'!$BJ$23:$BJ$34</c:f>
              <c:numCache>
                <c:formatCode>General</c:formatCode>
                <c:ptCount val="12"/>
                <c:pt idx="0">
                  <c:v>86.680155426005129</c:v>
                </c:pt>
                <c:pt idx="1">
                  <c:v>83.45045246798982</c:v>
                </c:pt>
                <c:pt idx="2">
                  <c:v>80.403621786013119</c:v>
                </c:pt>
                <c:pt idx="3">
                  <c:v>77.617794003725351</c:v>
                </c:pt>
                <c:pt idx="4">
                  <c:v>75.128497872859853</c:v>
                </c:pt>
                <c:pt idx="5">
                  <c:v>72.919694660216038</c:v>
                </c:pt>
                <c:pt idx="6">
                  <c:v>70.931315003705919</c:v>
                </c:pt>
                <c:pt idx="7">
                  <c:v>69.068845630186246</c:v>
                </c:pt>
                <c:pt idx="8">
                  <c:v>67.207233283732677</c:v>
                </c:pt>
                <c:pt idx="9">
                  <c:v>65.185874960421017</c:v>
                </c:pt>
                <c:pt idx="10">
                  <c:v>62.79176866470128</c:v>
                </c:pt>
                <c:pt idx="11">
                  <c:v>59.72497914745518</c:v>
                </c:pt>
              </c:numCache>
            </c:numRef>
          </c:val>
        </c:ser>
        <c:ser>
          <c:idx val="17"/>
          <c:order val="17"/>
          <c:marker>
            <c:symbol val="none"/>
          </c:marker>
          <c:val>
            <c:numRef>
              <c:f>'kontrolní pole'!$BK$23:$BK$34</c:f>
              <c:numCache>
                <c:formatCode>General</c:formatCode>
                <c:ptCount val="12"/>
                <c:pt idx="0">
                  <c:v>88.042039724434048</c:v>
                </c:pt>
                <c:pt idx="1">
                  <c:v>86.134635073160823</c:v>
                </c:pt>
                <c:pt idx="2">
                  <c:v>84.330272647797202</c:v>
                </c:pt>
                <c:pt idx="3">
                  <c:v>82.668851372857063</c:v>
                </c:pt>
                <c:pt idx="4">
                  <c:v>81.168663226802295</c:v>
                </c:pt>
                <c:pt idx="5">
                  <c:v>79.821073135581372</c:v>
                </c:pt>
                <c:pt idx="6">
                  <c:v>78.591924632936369</c:v>
                </c:pt>
                <c:pt idx="7">
                  <c:v>77.424654418552493</c:v>
                </c:pt>
                <c:pt idx="8">
                  <c:v>76.240767514784807</c:v>
                </c:pt>
                <c:pt idx="9">
                  <c:v>74.934539688750334</c:v>
                </c:pt>
                <c:pt idx="10">
                  <c:v>73.358101192581771</c:v>
                </c:pt>
                <c:pt idx="11">
                  <c:v>71.288840861932428</c:v>
                </c:pt>
              </c:numCache>
            </c:numRef>
          </c:val>
        </c:ser>
        <c:marker val="1"/>
        <c:axId val="297462400"/>
        <c:axId val="297337216"/>
      </c:lineChart>
      <c:catAx>
        <c:axId val="297462400"/>
        <c:scaling>
          <c:orientation val="minMax"/>
        </c:scaling>
        <c:axPos val="b"/>
        <c:tickLblPos val="nextTo"/>
        <c:crossAx val="297337216"/>
        <c:crosses val="autoZero"/>
        <c:auto val="1"/>
        <c:lblAlgn val="ctr"/>
        <c:lblOffset val="100"/>
      </c:catAx>
      <c:valAx>
        <c:axId val="297337216"/>
        <c:scaling>
          <c:orientation val="minMax"/>
        </c:scaling>
        <c:axPos val="l"/>
        <c:majorGridlines/>
        <c:numFmt formatCode="General" sourceLinked="1"/>
        <c:tickLblPos val="nextTo"/>
        <c:crossAx val="297462400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'kontrolní pole'!$AT$2:$BK$2</c:f>
              <c:numCache>
                <c:formatCode>General</c:formatCode>
                <c:ptCount val="18"/>
                <c:pt idx="0">
                  <c:v>87.86848558653422</c:v>
                </c:pt>
                <c:pt idx="1">
                  <c:v>86.411866415699549</c:v>
                </c:pt>
                <c:pt idx="2">
                  <c:v>84.898981281024888</c:v>
                </c:pt>
                <c:pt idx="3">
                  <c:v>83.300103740744504</c:v>
                </c:pt>
                <c:pt idx="4">
                  <c:v>81.587487674326027</c:v>
                </c:pt>
                <c:pt idx="5">
                  <c:v>79.744205381467097</c:v>
                </c:pt>
                <c:pt idx="6">
                  <c:v>77.736667355798545</c:v>
                </c:pt>
                <c:pt idx="7">
                  <c:v>75.237811623844905</c:v>
                </c:pt>
                <c:pt idx="8">
                  <c:v>81.417138590725742</c:v>
                </c:pt>
                <c:pt idx="9">
                  <c:v>81.41306083107726</c:v>
                </c:pt>
                <c:pt idx="10">
                  <c:v>75.229720581899386</c:v>
                </c:pt>
                <c:pt idx="11">
                  <c:v>77.728283704542491</c:v>
                </c:pt>
                <c:pt idx="12">
                  <c:v>79.735734350405366</c:v>
                </c:pt>
                <c:pt idx="13">
                  <c:v>81.579353098369779</c:v>
                </c:pt>
                <c:pt idx="14">
                  <c:v>83.29274161889775</c:v>
                </c:pt>
                <c:pt idx="15">
                  <c:v>84.892785707330745</c:v>
                </c:pt>
                <c:pt idx="16">
                  <c:v>86.407173301687038</c:v>
                </c:pt>
                <c:pt idx="17">
                  <c:v>87.865556927850037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'kontrolní pole'!$AT$3:$BK$3</c:f>
              <c:numCache>
                <c:formatCode>General</c:formatCode>
                <c:ptCount val="18"/>
                <c:pt idx="0">
                  <c:v>85.768351257030517</c:v>
                </c:pt>
                <c:pt idx="1">
                  <c:v>82.885005633087573</c:v>
                </c:pt>
                <c:pt idx="2">
                  <c:v>79.896316417323106</c:v>
                </c:pt>
                <c:pt idx="3">
                  <c:v>76.737942963978227</c:v>
                </c:pt>
                <c:pt idx="4">
                  <c:v>73.347611997382018</c:v>
                </c:pt>
                <c:pt idx="5">
                  <c:v>69.734731983582435</c:v>
                </c:pt>
                <c:pt idx="6">
                  <c:v>66.223571216083997</c:v>
                </c:pt>
                <c:pt idx="7">
                  <c:v>64.284050821306252</c:v>
                </c:pt>
                <c:pt idx="8">
                  <c:v>65.23581181341558</c:v>
                </c:pt>
                <c:pt idx="9">
                  <c:v>65.224996134401536</c:v>
                </c:pt>
                <c:pt idx="10">
                  <c:v>64.269928293964298</c:v>
                </c:pt>
                <c:pt idx="11">
                  <c:v>66.20725929595794</c:v>
                </c:pt>
                <c:pt idx="12">
                  <c:v>69.717841112016146</c:v>
                </c:pt>
                <c:pt idx="13">
                  <c:v>73.331312506465352</c:v>
                </c:pt>
                <c:pt idx="14">
                  <c:v>76.72317046784859</c:v>
                </c:pt>
                <c:pt idx="15">
                  <c:v>79.883867440174342</c:v>
                </c:pt>
                <c:pt idx="16">
                  <c:v>82.875560632008032</c:v>
                </c:pt>
                <c:pt idx="17">
                  <c:v>85.762449122955175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'kontrolní pole'!$AT$4:$BK$4</c:f>
              <c:numCache>
                <c:formatCode>General</c:formatCode>
                <c:ptCount val="18"/>
                <c:pt idx="0">
                  <c:v>83.730286912909861</c:v>
                </c:pt>
                <c:pt idx="1">
                  <c:v>79.479617244048256</c:v>
                </c:pt>
                <c:pt idx="2">
                  <c:v>75.094914823118472</c:v>
                </c:pt>
                <c:pt idx="3">
                  <c:v>70.462604044059489</c:v>
                </c:pt>
                <c:pt idx="4">
                  <c:v>65.405841066221413</c:v>
                </c:pt>
                <c:pt idx="5">
                  <c:v>59.643727992737759</c:v>
                </c:pt>
                <c:pt idx="6">
                  <c:v>52.689777209982189</c:v>
                </c:pt>
                <c:pt idx="7">
                  <c:v>43.673059183694086</c:v>
                </c:pt>
                <c:pt idx="8">
                  <c:v>31.710469605632731</c:v>
                </c:pt>
                <c:pt idx="9">
                  <c:v>31.693035433809488</c:v>
                </c:pt>
                <c:pt idx="10">
                  <c:v>43.649873869478839</c:v>
                </c:pt>
                <c:pt idx="11">
                  <c:v>52.66431261499347</c:v>
                </c:pt>
                <c:pt idx="12">
                  <c:v>59.618005546261635</c:v>
                </c:pt>
                <c:pt idx="13">
                  <c:v>65.381250037417345</c:v>
                </c:pt>
                <c:pt idx="14">
                  <c:v>70.440347845170933</c:v>
                </c:pt>
                <c:pt idx="15">
                  <c:v>75.076120332300945</c:v>
                </c:pt>
                <c:pt idx="16">
                  <c:v>79.465313685316644</c:v>
                </c:pt>
                <c:pt idx="17">
                  <c:v>83.721324219250889</c:v>
                </c:pt>
              </c:numCache>
            </c:numRef>
          </c:val>
        </c:ser>
        <c:ser>
          <c:idx val="3"/>
          <c:order val="3"/>
          <c:marker>
            <c:symbol val="none"/>
          </c:marker>
          <c:val>
            <c:numRef>
              <c:f>'kontrolní pole'!$AT$5:$BK$5</c:f>
              <c:numCache>
                <c:formatCode>General</c:formatCode>
                <c:ptCount val="18"/>
                <c:pt idx="0">
                  <c:v>81.766435620165211</c:v>
                </c:pt>
                <c:pt idx="1">
                  <c:v>76.233194696563942</c:v>
                </c:pt>
                <c:pt idx="2">
                  <c:v>70.591383344703416</c:v>
                </c:pt>
                <c:pt idx="3">
                  <c:v>64.710968127217924</c:v>
                </c:pt>
                <c:pt idx="4">
                  <c:v>58.376973332508094</c:v>
                </c:pt>
                <c:pt idx="5">
                  <c:v>51.254453674794007</c:v>
                </c:pt>
                <c:pt idx="6">
                  <c:v>42.823279839043906</c:v>
                </c:pt>
                <c:pt idx="7">
                  <c:v>32.203597950011783</c:v>
                </c:pt>
                <c:pt idx="8">
                  <c:v>17.14671830506564</c:v>
                </c:pt>
                <c:pt idx="9">
                  <c:v>17.115022302844164</c:v>
                </c:pt>
                <c:pt idx="10">
                  <c:v>32.170408810923526</c:v>
                </c:pt>
                <c:pt idx="11">
                  <c:v>42.788947986839545</c:v>
                </c:pt>
                <c:pt idx="12">
                  <c:v>51.220254568376049</c:v>
                </c:pt>
                <c:pt idx="13">
                  <c:v>58.34431153657156</c:v>
                </c:pt>
                <c:pt idx="14">
                  <c:v>64.6812917619404</c:v>
                </c:pt>
                <c:pt idx="15">
                  <c:v>70.566174947392426</c:v>
                </c:pt>
                <c:pt idx="16">
                  <c:v>76.213893180904137</c:v>
                </c:pt>
                <c:pt idx="17">
                  <c:v>81.754282023646468</c:v>
                </c:pt>
              </c:numCache>
            </c:numRef>
          </c:val>
        </c:ser>
        <c:ser>
          <c:idx val="4"/>
          <c:order val="4"/>
          <c:marker>
            <c:symbol val="none"/>
          </c:marker>
          <c:val>
            <c:numRef>
              <c:f>'kontrolní pole'!$AT$6:$BK$6</c:f>
              <c:numCache>
                <c:formatCode>General</c:formatCode>
                <c:ptCount val="18"/>
                <c:pt idx="0">
                  <c:v>79.856111497140006</c:v>
                </c:pt>
                <c:pt idx="1">
                  <c:v>73.125300544248816</c:v>
                </c:pt>
                <c:pt idx="2">
                  <c:v>66.382742723168946</c:v>
                </c:pt>
                <c:pt idx="3">
                  <c:v>59.512471544260471</c:v>
                </c:pt>
                <c:pt idx="4">
                  <c:v>52.307092489220693</c:v>
                </c:pt>
                <c:pt idx="5">
                  <c:v>44.449811270410905</c:v>
                </c:pt>
                <c:pt idx="6">
                  <c:v>35.470596920241853</c:v>
                </c:pt>
                <c:pt idx="7">
                  <c:v>24.604600881249336</c:v>
                </c:pt>
                <c:pt idx="8">
                  <c:v>10.327114498385923</c:v>
                </c:pt>
                <c:pt idx="9">
                  <c:v>10.284417837247279</c:v>
                </c:pt>
                <c:pt idx="10">
                  <c:v>24.561878400630256</c:v>
                </c:pt>
                <c:pt idx="11">
                  <c:v>35.427774193780664</c:v>
                </c:pt>
                <c:pt idx="12">
                  <c:v>44.407605100767924</c:v>
                </c:pt>
                <c:pt idx="13">
                  <c:v>52.266732495003005</c:v>
                </c:pt>
                <c:pt idx="14">
                  <c:v>59.475538318365196</c:v>
                </c:pt>
                <c:pt idx="15">
                  <c:v>66.351069205876684</c:v>
                </c:pt>
                <c:pt idx="16">
                  <c:v>73.100815422434337</c:v>
                </c:pt>
                <c:pt idx="17">
                  <c:v>79.84057510759375</c:v>
                </c:pt>
              </c:numCache>
            </c:numRef>
          </c:val>
        </c:ser>
        <c:ser>
          <c:idx val="5"/>
          <c:order val="5"/>
          <c:marker>
            <c:symbol val="none"/>
          </c:marker>
          <c:val>
            <c:numRef>
              <c:f>'kontrolní pole'!$AT$7:$BK$7</c:f>
              <c:numCache>
                <c:formatCode>General</c:formatCode>
                <c:ptCount val="18"/>
                <c:pt idx="0">
                  <c:v>77.931811378864992</c:v>
                </c:pt>
                <c:pt idx="1">
                  <c:v>70.057963694777584</c:v>
                </c:pt>
                <c:pt idx="2">
                  <c:v>62.34991377254152</c:v>
                </c:pt>
                <c:pt idx="3">
                  <c:v>54.718407359875656</c:v>
                </c:pt>
                <c:pt idx="4">
                  <c:v>46.970886805464247</c:v>
                </c:pt>
                <c:pt idx="5">
                  <c:v>38.81596918847616</c:v>
                </c:pt>
                <c:pt idx="6">
                  <c:v>29.855469552404486</c:v>
                </c:pt>
                <c:pt idx="7">
                  <c:v>19.552177786444854</c:v>
                </c:pt>
                <c:pt idx="8">
                  <c:v>7.239646037165512</c:v>
                </c:pt>
                <c:pt idx="9">
                  <c:v>7.1890634330949172</c:v>
                </c:pt>
                <c:pt idx="10">
                  <c:v>19.50181744487487</c:v>
                </c:pt>
                <c:pt idx="11">
                  <c:v>29.805396457874579</c:v>
                </c:pt>
                <c:pt idx="12">
                  <c:v>38.766689526057895</c:v>
                </c:pt>
                <c:pt idx="13">
                  <c:v>46.923480176568347</c:v>
                </c:pt>
                <c:pt idx="14">
                  <c:v>54.674530330985711</c:v>
                </c:pt>
                <c:pt idx="15">
                  <c:v>62.3117487098434</c:v>
                </c:pt>
                <c:pt idx="16">
                  <c:v>70.02803656336097</c:v>
                </c:pt>
                <c:pt idx="17">
                  <c:v>77.912600160625018</c:v>
                </c:pt>
              </c:numCache>
            </c:numRef>
          </c:val>
        </c:ser>
        <c:ser>
          <c:idx val="6"/>
          <c:order val="6"/>
          <c:marker>
            <c:symbol val="none"/>
          </c:marker>
          <c:val>
            <c:numRef>
              <c:f>'kontrolní pole'!$AT$8:$BK$8</c:f>
              <c:numCache>
                <c:formatCode>General</c:formatCode>
                <c:ptCount val="18"/>
                <c:pt idx="0">
                  <c:v>75.864879258689015</c:v>
                </c:pt>
                <c:pt idx="1">
                  <c:v>66.845601051940861</c:v>
                </c:pt>
                <c:pt idx="2">
                  <c:v>58.27116944653423</c:v>
                </c:pt>
                <c:pt idx="3">
                  <c:v>50.07243021661774</c:v>
                </c:pt>
                <c:pt idx="4">
                  <c:v>42.053570587830045</c:v>
                </c:pt>
                <c:pt idx="5">
                  <c:v>33.931378798399663</c:v>
                </c:pt>
                <c:pt idx="6">
                  <c:v>25.367722293028603</c:v>
                </c:pt>
                <c:pt idx="7">
                  <c:v>16.008221318479716</c:v>
                </c:pt>
                <c:pt idx="8">
                  <c:v>5.6064084147702484</c:v>
                </c:pt>
                <c:pt idx="9">
                  <c:v>5.5509775989482621</c:v>
                </c:pt>
                <c:pt idx="10">
                  <c:v>15.952863723562769</c:v>
                </c:pt>
                <c:pt idx="11">
                  <c:v>25.312491539149544</c:v>
                </c:pt>
                <c:pt idx="12">
                  <c:v>33.876640440298502</c:v>
                </c:pt>
                <c:pt idx="13">
                  <c:v>42.000255765393355</c:v>
                </c:pt>
                <c:pt idx="14">
                  <c:v>50.022214032538798</c:v>
                </c:pt>
                <c:pt idx="15">
                  <c:v>58.226570556199086</c:v>
                </c:pt>
                <c:pt idx="16">
                  <c:v>66.809878381392679</c:v>
                </c:pt>
                <c:pt idx="17">
                  <c:v>75.841537947926113</c:v>
                </c:pt>
              </c:numCache>
            </c:numRef>
          </c:val>
        </c:ser>
        <c:ser>
          <c:idx val="7"/>
          <c:order val="7"/>
          <c:marker>
            <c:symbol val="none"/>
          </c:marker>
          <c:val>
            <c:numRef>
              <c:f>'kontrolní pole'!$AT$9:$BK$9</c:f>
              <c:numCache>
                <c:formatCode>General</c:formatCode>
                <c:ptCount val="18"/>
                <c:pt idx="0">
                  <c:v>73.437282623545912</c:v>
                </c:pt>
                <c:pt idx="1">
                  <c:v>63.193180894117496</c:v>
                </c:pt>
                <c:pt idx="2">
                  <c:v>53.82507923919659</c:v>
                </c:pt>
                <c:pt idx="3">
                  <c:v>45.246665809747526</c:v>
                </c:pt>
                <c:pt idx="4">
                  <c:v>37.211441184238907</c:v>
                </c:pt>
                <c:pt idx="5">
                  <c:v>29.404949236407827</c:v>
                </c:pt>
                <c:pt idx="6">
                  <c:v>21.508831256994604</c:v>
                </c:pt>
                <c:pt idx="7">
                  <c:v>13.257368064866917</c:v>
                </c:pt>
                <c:pt idx="8">
                  <c:v>4.531752303524418</c:v>
                </c:pt>
                <c:pt idx="9">
                  <c:v>4.4748344111172162</c:v>
                </c:pt>
                <c:pt idx="10">
                  <c:v>13.200228714987983</c:v>
                </c:pt>
                <c:pt idx="11">
                  <c:v>21.451313917071477</c:v>
                </c:pt>
                <c:pt idx="12">
                  <c:v>29.347174356383309</c:v>
                </c:pt>
                <c:pt idx="13">
                  <c:v>37.154077430382308</c:v>
                </c:pt>
                <c:pt idx="14">
                  <c:v>45.191248774429823</c:v>
                </c:pt>
                <c:pt idx="15">
                  <c:v>53.77434572629123</c:v>
                </c:pt>
                <c:pt idx="16">
                  <c:v>63.151224123210064</c:v>
                </c:pt>
                <c:pt idx="17">
                  <c:v>73.40909469968652</c:v>
                </c:pt>
              </c:numCache>
            </c:numRef>
          </c:val>
        </c:ser>
        <c:ser>
          <c:idx val="8"/>
          <c:order val="8"/>
          <c:marker>
            <c:symbol val="none"/>
          </c:marker>
          <c:val>
            <c:numRef>
              <c:f>'kontrolní pole'!$AT$10:$BK$10</c:f>
              <c:numCache>
                <c:formatCode>General</c:formatCode>
                <c:ptCount val="18"/>
                <c:pt idx="0">
                  <c:v>70.274148223835567</c:v>
                </c:pt>
                <c:pt idx="1">
                  <c:v>58.642496682764616</c:v>
                </c:pt>
                <c:pt idx="2">
                  <c:v>48.57379529054846</c:v>
                </c:pt>
                <c:pt idx="3">
                  <c:v>39.856114663676259</c:v>
                </c:pt>
                <c:pt idx="4">
                  <c:v>32.097913858136572</c:v>
                </c:pt>
                <c:pt idx="5">
                  <c:v>24.893631681165662</c:v>
                </c:pt>
                <c:pt idx="6">
                  <c:v>17.897537714096046</c:v>
                </c:pt>
                <c:pt idx="7">
                  <c:v>10.860666227762513</c:v>
                </c:pt>
                <c:pt idx="8">
                  <c:v>3.6696009812834611</c:v>
                </c:pt>
                <c:pt idx="9">
                  <c:v>3.6149611129420074</c:v>
                </c:pt>
                <c:pt idx="10">
                  <c:v>10.805482219180535</c:v>
                </c:pt>
                <c:pt idx="11">
                  <c:v>17.841336874348517</c:v>
                </c:pt>
                <c:pt idx="12">
                  <c:v>24.836156817621905</c:v>
                </c:pt>
                <c:pt idx="13">
                  <c:v>32.039370035273031</c:v>
                </c:pt>
                <c:pt idx="14">
                  <c:v>39.797578708465835</c:v>
                </c:pt>
                <c:pt idx="15">
                  <c:v>48.517844148608937</c:v>
                </c:pt>
                <c:pt idx="16">
                  <c:v>58.593918667976482</c:v>
                </c:pt>
                <c:pt idx="17">
                  <c:v>70.23999366596675</c:v>
                </c:pt>
              </c:numCache>
            </c:numRef>
          </c:val>
        </c:ser>
        <c:ser>
          <c:idx val="9"/>
          <c:order val="9"/>
          <c:marker>
            <c:symbol val="none"/>
          </c:marker>
          <c:val>
            <c:numRef>
              <c:f>'kontrolní pole'!$AT$11:$BK$11</c:f>
              <c:numCache>
                <c:formatCode>General</c:formatCode>
                <c:ptCount val="18"/>
                <c:pt idx="0">
                  <c:v>65.677414077067567</c:v>
                </c:pt>
                <c:pt idx="1">
                  <c:v>52.463894776730598</c:v>
                </c:pt>
                <c:pt idx="2">
                  <c:v>41.937136855693538</c:v>
                </c:pt>
                <c:pt idx="3">
                  <c:v>33.477892271640208</c:v>
                </c:pt>
                <c:pt idx="4">
                  <c:v>26.392347503712848</c:v>
                </c:pt>
                <c:pt idx="5">
                  <c:v>20.121933384841544</c:v>
                </c:pt>
                <c:pt idx="6">
                  <c:v>14.265688079288177</c:v>
                </c:pt>
                <c:pt idx="7">
                  <c:v>8.5620231800383308</c:v>
                </c:pt>
                <c:pt idx="8">
                  <c:v>2.874292447771424</c:v>
                </c:pt>
                <c:pt idx="9">
                  <c:v>2.8259576225881293</c:v>
                </c:pt>
                <c:pt idx="10">
                  <c:v>8.5129019958807426</c:v>
                </c:pt>
                <c:pt idx="11">
                  <c:v>14.215018555520704</c:v>
                </c:pt>
                <c:pt idx="12">
                  <c:v>20.069042151064863</c:v>
                </c:pt>
                <c:pt idx="13">
                  <c:v>26.336809538789385</c:v>
                </c:pt>
                <c:pt idx="14">
                  <c:v>33.419905722692654</c:v>
                </c:pt>
                <c:pt idx="15">
                  <c:v>41.878346052100675</c:v>
                </c:pt>
                <c:pt idx="16">
                  <c:v>52.408930588021441</c:v>
                </c:pt>
                <c:pt idx="17">
                  <c:v>65.635632633521439</c:v>
                </c:pt>
              </c:numCache>
            </c:numRef>
          </c:val>
        </c:ser>
        <c:ser>
          <c:idx val="10"/>
          <c:order val="10"/>
          <c:marker>
            <c:symbol val="none"/>
          </c:marker>
          <c:val>
            <c:numRef>
              <c:f>'kontrolní pole'!$AT$12:$BK$12</c:f>
              <c:numCache>
                <c:formatCode>General</c:formatCode>
                <c:ptCount val="18"/>
                <c:pt idx="0">
                  <c:v>58.19505147038862</c:v>
                </c:pt>
                <c:pt idx="1">
                  <c:v>43.486162922316403</c:v>
                </c:pt>
                <c:pt idx="2">
                  <c:v>33.207343607970749</c:v>
                </c:pt>
                <c:pt idx="3">
                  <c:v>25.715087440438968</c:v>
                </c:pt>
                <c:pt idx="4">
                  <c:v>19.853230633720116</c:v>
                </c:pt>
                <c:pt idx="5">
                  <c:v>14.909618154259148</c:v>
                </c:pt>
                <c:pt idx="6">
                  <c:v>10.45237536093722</c:v>
                </c:pt>
                <c:pt idx="7">
                  <c:v>6.223605682825899</c:v>
                </c:pt>
                <c:pt idx="8">
                  <c:v>2.0808539957132015</c:v>
                </c:pt>
                <c:pt idx="9">
                  <c:v>2.0427808600223627</c:v>
                </c:pt>
                <c:pt idx="10">
                  <c:v>6.1846897566522978</c:v>
                </c:pt>
                <c:pt idx="11">
                  <c:v>10.411739609959902</c:v>
                </c:pt>
                <c:pt idx="12">
                  <c:v>14.866326603417811</c:v>
                </c:pt>
                <c:pt idx="13">
                  <c:v>19.806301073012445</c:v>
                </c:pt>
                <c:pt idx="14">
                  <c:v>25.6636350023993</c:v>
                </c:pt>
                <c:pt idx="15">
                  <c:v>33.151155624667602</c:v>
                </c:pt>
                <c:pt idx="16">
                  <c:v>43.427582576685381</c:v>
                </c:pt>
                <c:pt idx="17">
                  <c:v>58.143814134680262</c:v>
                </c:pt>
              </c:numCache>
            </c:numRef>
          </c:val>
        </c:ser>
        <c:ser>
          <c:idx val="11"/>
          <c:order val="11"/>
          <c:marker>
            <c:symbol val="none"/>
          </c:marker>
          <c:val>
            <c:numRef>
              <c:f>'kontrolní pole'!$AT$13:$BK$13</c:f>
              <c:numCache>
                <c:formatCode>General</c:formatCode>
                <c:ptCount val="18"/>
                <c:pt idx="0">
                  <c:v>44.515876196570204</c:v>
                </c:pt>
                <c:pt idx="1">
                  <c:v>30.041748584156647</c:v>
                </c:pt>
                <c:pt idx="2">
                  <c:v>21.754120670670794</c:v>
                </c:pt>
                <c:pt idx="3">
                  <c:v>16.35754101849804</c:v>
                </c:pt>
                <c:pt idx="4">
                  <c:v>12.404990664692345</c:v>
                </c:pt>
                <c:pt idx="5">
                  <c:v>9.2067925564280859</c:v>
                </c:pt>
                <c:pt idx="6">
                  <c:v>6.4020998792814137</c:v>
                </c:pt>
                <c:pt idx="7">
                  <c:v>3.7914927300890438</c:v>
                </c:pt>
                <c:pt idx="8">
                  <c:v>1.2644801717806042</c:v>
                </c:pt>
                <c:pt idx="9">
                  <c:v>1.2400743331563715</c:v>
                </c:pt>
                <c:pt idx="10">
                  <c:v>3.7664343462931735</c:v>
                </c:pt>
                <c:pt idx="11">
                  <c:v>6.3756779954945895</c:v>
                </c:pt>
                <c:pt idx="12">
                  <c:v>9.1781662590661455</c:v>
                </c:pt>
                <c:pt idx="13">
                  <c:v>12.37308990281371</c:v>
                </c:pt>
                <c:pt idx="14">
                  <c:v>16.320929635907465</c:v>
                </c:pt>
                <c:pt idx="15">
                  <c:v>21.710872039702721</c:v>
                </c:pt>
                <c:pt idx="16">
                  <c:v>29.989837801507672</c:v>
                </c:pt>
                <c:pt idx="17">
                  <c:v>44.45762676398752</c:v>
                </c:pt>
              </c:numCache>
            </c:numRef>
          </c:val>
        </c:ser>
        <c:marker val="1"/>
        <c:axId val="297398656"/>
        <c:axId val="297400192"/>
      </c:lineChart>
      <c:catAx>
        <c:axId val="297398656"/>
        <c:scaling>
          <c:orientation val="minMax"/>
        </c:scaling>
        <c:axPos val="b"/>
        <c:tickLblPos val="nextTo"/>
        <c:crossAx val="297400192"/>
        <c:crosses val="autoZero"/>
        <c:auto val="1"/>
        <c:lblAlgn val="ctr"/>
        <c:lblOffset val="100"/>
      </c:catAx>
      <c:valAx>
        <c:axId val="297400192"/>
        <c:scaling>
          <c:orientation val="minMax"/>
        </c:scaling>
        <c:axPos val="l"/>
        <c:majorGridlines/>
        <c:numFmt formatCode="General" sourceLinked="1"/>
        <c:tickLblPos val="nextTo"/>
        <c:crossAx val="297398656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'kontrolní pole'!$AB$44:$AK$44</c:f>
              <c:numCache>
                <c:formatCode>General</c:formatCode>
                <c:ptCount val="10"/>
                <c:pt idx="0">
                  <c:v>105.78164972420234</c:v>
                </c:pt>
                <c:pt idx="1">
                  <c:v>81.462166470916131</c:v>
                </c:pt>
                <c:pt idx="2">
                  <c:v>65.557981272164852</c:v>
                </c:pt>
                <c:pt idx="3">
                  <c:v>54.627068457466073</c:v>
                </c:pt>
                <c:pt idx="4">
                  <c:v>46.998195344756894</c:v>
                </c:pt>
                <c:pt idx="5">
                  <c:v>41.649844874295546</c:v>
                </c:pt>
                <c:pt idx="6">
                  <c:v>37.929393179439373</c:v>
                </c:pt>
                <c:pt idx="7">
                  <c:v>35.422365202660338</c:v>
                </c:pt>
                <c:pt idx="8">
                  <c:v>33.872257809899985</c:v>
                </c:pt>
                <c:pt idx="9">
                  <c:v>33.131048039266126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'kontrolní pole'!$AB$45:$AK$45</c:f>
              <c:numCache>
                <c:formatCode>General</c:formatCode>
                <c:ptCount val="10"/>
                <c:pt idx="0">
                  <c:v>105.45398019463295</c:v>
                </c:pt>
                <c:pt idx="1">
                  <c:v>81.000402521302206</c:v>
                </c:pt>
                <c:pt idx="2">
                  <c:v>64.924623607592878</c:v>
                </c:pt>
                <c:pt idx="3">
                  <c:v>53.814889928320753</c:v>
                </c:pt>
                <c:pt idx="4">
                  <c:v>46.016238629008747</c:v>
                </c:pt>
                <c:pt idx="5">
                  <c:v>40.516462260330023</c:v>
                </c:pt>
                <c:pt idx="6">
                  <c:v>36.668899834093629</c:v>
                </c:pt>
                <c:pt idx="7">
                  <c:v>34.063207296193831</c:v>
                </c:pt>
                <c:pt idx="8">
                  <c:v>32.445771047154899</c:v>
                </c:pt>
                <c:pt idx="9">
                  <c:v>31.670435704126906</c:v>
                </c:pt>
              </c:numCache>
            </c:numRef>
          </c:val>
        </c:ser>
        <c:marker val="1"/>
        <c:axId val="297481728"/>
        <c:axId val="297483264"/>
      </c:lineChart>
      <c:catAx>
        <c:axId val="297481728"/>
        <c:scaling>
          <c:orientation val="minMax"/>
        </c:scaling>
        <c:axPos val="b"/>
        <c:tickLblPos val="nextTo"/>
        <c:crossAx val="297483264"/>
        <c:crosses val="autoZero"/>
        <c:auto val="1"/>
        <c:lblAlgn val="ctr"/>
        <c:lblOffset val="100"/>
      </c:catAx>
      <c:valAx>
        <c:axId val="297483264"/>
        <c:scaling>
          <c:orientation val="minMax"/>
        </c:scaling>
        <c:axPos val="l"/>
        <c:majorGridlines/>
        <c:numFmt formatCode="General" sourceLinked="1"/>
        <c:tickLblPos val="nextTo"/>
        <c:crossAx val="29748172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'kontrolní pole'!$AB$47:$AK$47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'kontrolní pole'!$AB$48:$AK$48</c:f>
              <c:numCache>
                <c:formatCode>General</c:formatCode>
                <c:ptCount val="10"/>
                <c:pt idx="0">
                  <c:v>3.3124837900862314</c:v>
                </c:pt>
                <c:pt idx="1">
                  <c:v>4.3013832700496719</c:v>
                </c:pt>
                <c:pt idx="2">
                  <c:v>5.3448869718136933</c:v>
                </c:pt>
                <c:pt idx="3">
                  <c:v>6.4144024179666479</c:v>
                </c:pt>
                <c:pt idx="4">
                  <c:v>7.4556054212215734</c:v>
                </c:pt>
                <c:pt idx="5">
                  <c:v>8.412996520336419</c:v>
                </c:pt>
                <c:pt idx="6">
                  <c:v>9.2382179261951265</c:v>
                </c:pt>
                <c:pt idx="7">
                  <c:v>9.8920554286895488</c:v>
                </c:pt>
                <c:pt idx="8">
                  <c:v>10.344748849236355</c:v>
                </c:pt>
                <c:pt idx="9">
                  <c:v>10.576182183694106</c:v>
                </c:pt>
              </c:numCache>
            </c:numRef>
          </c:yVal>
        </c:ser>
        <c:ser>
          <c:idx val="1"/>
          <c:order val="1"/>
          <c:xVal>
            <c:numRef>
              <c:f>'kontrolní pole'!$AB$47:$AK$47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'kontrolní pole'!$AB$49:$AK$49</c:f>
              <c:numCache>
                <c:formatCode>General</c:formatCode>
                <c:ptCount val="10"/>
                <c:pt idx="0">
                  <c:v>3.3227764315133315</c:v>
                </c:pt>
                <c:pt idx="1">
                  <c:v>4.3259044287816799</c:v>
                </c:pt>
                <c:pt idx="2">
                  <c:v>5.3970278228770674</c:v>
                </c:pt>
                <c:pt idx="3">
                  <c:v>6.5112090811059637</c:v>
                </c:pt>
                <c:pt idx="4">
                  <c:v>7.6147032099904637</c:v>
                </c:pt>
                <c:pt idx="5">
                  <c:v>8.6483365143920583</c:v>
                </c:pt>
                <c:pt idx="6">
                  <c:v>9.5557816456279046</c:v>
                </c:pt>
                <c:pt idx="7">
                  <c:v>10.286758876024958</c:v>
                </c:pt>
                <c:pt idx="8">
                  <c:v>10.799558422906577</c:v>
                </c:pt>
                <c:pt idx="9">
                  <c:v>11.063946302271432</c:v>
                </c:pt>
              </c:numCache>
            </c:numRef>
          </c:yVal>
        </c:ser>
        <c:ser>
          <c:idx val="2"/>
          <c:order val="2"/>
          <c:xVal>
            <c:numRef>
              <c:f>'kontrolní pole'!$AB$47:$AK$47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'kontrolní pole'!$AB$50:$AK$50</c:f>
              <c:numCache>
                <c:formatCode>General</c:formatCode>
                <c:ptCount val="10"/>
                <c:pt idx="0">
                  <c:v>3.3000000000000003</c:v>
                </c:pt>
                <c:pt idx="1">
                  <c:v>4.4000000000000004</c:v>
                </c:pt>
                <c:pt idx="2">
                  <c:v>5.5</c:v>
                </c:pt>
                <c:pt idx="3">
                  <c:v>6.6000000000000005</c:v>
                </c:pt>
                <c:pt idx="4">
                  <c:v>7.7</c:v>
                </c:pt>
                <c:pt idx="5">
                  <c:v>8.8000000000000007</c:v>
                </c:pt>
                <c:pt idx="6">
                  <c:v>9.9000000000000021</c:v>
                </c:pt>
                <c:pt idx="7">
                  <c:v>11</c:v>
                </c:pt>
                <c:pt idx="8">
                  <c:v>12.100000000000001</c:v>
                </c:pt>
                <c:pt idx="9">
                  <c:v>13.2</c:v>
                </c:pt>
              </c:numCache>
            </c:numRef>
          </c:yVal>
        </c:ser>
        <c:axId val="297521152"/>
        <c:axId val="297522688"/>
      </c:scatterChart>
      <c:valAx>
        <c:axId val="297521152"/>
        <c:scaling>
          <c:orientation val="minMax"/>
        </c:scaling>
        <c:axPos val="b"/>
        <c:numFmt formatCode="General" sourceLinked="1"/>
        <c:tickLblPos val="nextTo"/>
        <c:crossAx val="297522688"/>
        <c:crosses val="autoZero"/>
        <c:crossBetween val="midCat"/>
      </c:valAx>
      <c:valAx>
        <c:axId val="297522688"/>
        <c:scaling>
          <c:orientation val="minMax"/>
        </c:scaling>
        <c:axPos val="l"/>
        <c:majorGridlines/>
        <c:numFmt formatCode="General" sourceLinked="1"/>
        <c:tickLblPos val="nextTo"/>
        <c:crossAx val="297521152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'obvodova zed'!$N$45:$V$45</c:f>
              <c:numCache>
                <c:formatCode>General</c:formatCode>
                <c:ptCount val="9"/>
                <c:pt idx="0">
                  <c:v>0.75</c:v>
                </c:pt>
                <c:pt idx="1">
                  <c:v>1.25</c:v>
                </c:pt>
                <c:pt idx="2">
                  <c:v>1.75</c:v>
                </c:pt>
                <c:pt idx="3">
                  <c:v>2.25</c:v>
                </c:pt>
                <c:pt idx="4">
                  <c:v>2.75</c:v>
                </c:pt>
                <c:pt idx="5">
                  <c:v>3.25</c:v>
                </c:pt>
                <c:pt idx="6">
                  <c:v>3.75</c:v>
                </c:pt>
                <c:pt idx="7">
                  <c:v>4.25</c:v>
                </c:pt>
                <c:pt idx="8">
                  <c:v>4.75</c:v>
                </c:pt>
              </c:numCache>
            </c:numRef>
          </c:xVal>
          <c:yVal>
            <c:numRef>
              <c:f>'obvodova zed'!$N$46:$V$46</c:f>
              <c:numCache>
                <c:formatCode>General</c:formatCode>
                <c:ptCount val="9"/>
                <c:pt idx="0">
                  <c:v>2.8068053498963805</c:v>
                </c:pt>
                <c:pt idx="1">
                  <c:v>2.7434087315658768</c:v>
                </c:pt>
                <c:pt idx="2">
                  <c:v>2.6891679391812491</c:v>
                </c:pt>
                <c:pt idx="3">
                  <c:v>2.6449479186011611</c:v>
                </c:pt>
                <c:pt idx="4">
                  <c:v>2.6102287909558211</c:v>
                </c:pt>
                <c:pt idx="5">
                  <c:v>2.5840323242687204</c:v>
                </c:pt>
                <c:pt idx="6">
                  <c:v>2.5653624063169307</c:v>
                </c:pt>
                <c:pt idx="7">
                  <c:v>2.5533951994583544</c:v>
                </c:pt>
                <c:pt idx="8">
                  <c:v>2.5475575018294467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'obvodova zed'!$N$45:$V$45</c:f>
              <c:numCache>
                <c:formatCode>General</c:formatCode>
                <c:ptCount val="9"/>
                <c:pt idx="0">
                  <c:v>0.75</c:v>
                </c:pt>
                <c:pt idx="1">
                  <c:v>1.25</c:v>
                </c:pt>
                <c:pt idx="2">
                  <c:v>1.75</c:v>
                </c:pt>
                <c:pt idx="3">
                  <c:v>2.25</c:v>
                </c:pt>
                <c:pt idx="4">
                  <c:v>2.75</c:v>
                </c:pt>
                <c:pt idx="5">
                  <c:v>3.25</c:v>
                </c:pt>
                <c:pt idx="6">
                  <c:v>3.75</c:v>
                </c:pt>
                <c:pt idx="7">
                  <c:v>4.25</c:v>
                </c:pt>
                <c:pt idx="8">
                  <c:v>4.75</c:v>
                </c:pt>
              </c:numCache>
            </c:numRef>
          </c:xVal>
          <c:yVal>
            <c:numRef>
              <c:f>'obvodova zed'!$N$47:$V$47</c:f>
              <c:numCache>
                <c:formatCode>General</c:formatCode>
                <c:ptCount val="9"/>
                <c:pt idx="0">
                  <c:v>1.6588356240128075</c:v>
                </c:pt>
                <c:pt idx="1">
                  <c:v>1.8526509477315978</c:v>
                </c:pt>
                <c:pt idx="2">
                  <c:v>1.95023684017623</c:v>
                </c:pt>
                <c:pt idx="3">
                  <c:v>2.0032960992773301</c:v>
                </c:pt>
                <c:pt idx="4">
                  <c:v>2.0339405146868019</c:v>
                </c:pt>
                <c:pt idx="5">
                  <c:v>2.052370325803492</c:v>
                </c:pt>
                <c:pt idx="6">
                  <c:v>2.063564915080617</c:v>
                </c:pt>
                <c:pt idx="7">
                  <c:v>2.0700306241172872</c:v>
                </c:pt>
                <c:pt idx="8">
                  <c:v>2.0730066981558237</c:v>
                </c:pt>
              </c:numCache>
            </c:numRef>
          </c:yVal>
        </c:ser>
        <c:axId val="297895424"/>
        <c:axId val="297896960"/>
      </c:scatterChart>
      <c:valAx>
        <c:axId val="297895424"/>
        <c:scaling>
          <c:orientation val="minMax"/>
        </c:scaling>
        <c:axPos val="b"/>
        <c:numFmt formatCode="General" sourceLinked="1"/>
        <c:tickLblPos val="nextTo"/>
        <c:crossAx val="297896960"/>
        <c:crosses val="autoZero"/>
        <c:crossBetween val="midCat"/>
      </c:valAx>
      <c:valAx>
        <c:axId val="297896960"/>
        <c:scaling>
          <c:orientation val="minMax"/>
        </c:scaling>
        <c:axPos val="l"/>
        <c:majorGridlines/>
        <c:numFmt formatCode="General" sourceLinked="1"/>
        <c:tickLblPos val="nextTo"/>
        <c:crossAx val="29789542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'obvodova zed'!$J$197:$J$200</c:f>
              <c:numCache>
                <c:formatCode>General</c:formatCode>
                <c:ptCount val="4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</c:numCache>
            </c:numRef>
          </c:xVal>
          <c:yVal>
            <c:numRef>
              <c:f>'obvodova zed'!$K$197:$K$200</c:f>
              <c:numCache>
                <c:formatCode>General</c:formatCode>
                <c:ptCount val="4"/>
                <c:pt idx="0">
                  <c:v>33.310067422387704</c:v>
                </c:pt>
                <c:pt idx="1">
                  <c:v>25.953820298178226</c:v>
                </c:pt>
                <c:pt idx="2">
                  <c:v>23.376906924365588</c:v>
                </c:pt>
                <c:pt idx="3">
                  <c:v>21.335311325993572</c:v>
                </c:pt>
              </c:numCache>
            </c:numRef>
          </c:yVal>
        </c:ser>
        <c:ser>
          <c:idx val="1"/>
          <c:order val="1"/>
          <c:xVal>
            <c:numRef>
              <c:f>'obvodova zed'!$J$197:$J$200</c:f>
              <c:numCache>
                <c:formatCode>General</c:formatCode>
                <c:ptCount val="4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</c:numCache>
            </c:numRef>
          </c:xVal>
          <c:yVal>
            <c:numRef>
              <c:f>'obvodova zed'!$L$197:$L$200</c:f>
              <c:numCache>
                <c:formatCode>General</c:formatCode>
                <c:ptCount val="4"/>
                <c:pt idx="0">
                  <c:v>30.088486695765575</c:v>
                </c:pt>
                <c:pt idx="1">
                  <c:v>16.167644200835021</c:v>
                </c:pt>
                <c:pt idx="2">
                  <c:v>11.046257128798889</c:v>
                </c:pt>
                <c:pt idx="3">
                  <c:v>6.8350669967104105</c:v>
                </c:pt>
              </c:numCache>
            </c:numRef>
          </c:yVal>
        </c:ser>
        <c:ser>
          <c:idx val="2"/>
          <c:order val="2"/>
          <c:xVal>
            <c:numRef>
              <c:f>'obvodova zed'!$J$197:$J$200</c:f>
              <c:numCache>
                <c:formatCode>General</c:formatCode>
                <c:ptCount val="4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0.2</c:v>
                </c:pt>
              </c:numCache>
            </c:numRef>
          </c:xVal>
          <c:yVal>
            <c:numRef>
              <c:f>'obvodova zed'!$M$197:$M$200</c:f>
              <c:numCache>
                <c:formatCode>General</c:formatCode>
                <c:ptCount val="4"/>
                <c:pt idx="0">
                  <c:v>3.2215807266221317</c:v>
                </c:pt>
                <c:pt idx="1">
                  <c:v>9.7861760973431995</c:v>
                </c:pt>
                <c:pt idx="2">
                  <c:v>12.330649795566703</c:v>
                </c:pt>
                <c:pt idx="3">
                  <c:v>14.500244329283159</c:v>
                </c:pt>
              </c:numCache>
            </c:numRef>
          </c:yVal>
        </c:ser>
        <c:axId val="298000384"/>
        <c:axId val="298001920"/>
      </c:scatterChart>
      <c:valAx>
        <c:axId val="298000384"/>
        <c:scaling>
          <c:orientation val="minMax"/>
        </c:scaling>
        <c:axPos val="b"/>
        <c:numFmt formatCode="General" sourceLinked="1"/>
        <c:tickLblPos val="nextTo"/>
        <c:crossAx val="298001920"/>
        <c:crosses val="autoZero"/>
        <c:crossBetween val="midCat"/>
      </c:valAx>
      <c:valAx>
        <c:axId val="298001920"/>
        <c:scaling>
          <c:orientation val="minMax"/>
        </c:scaling>
        <c:axPos val="l"/>
        <c:majorGridlines/>
        <c:numFmt formatCode="General" sourceLinked="1"/>
        <c:tickLblPos val="nextTo"/>
        <c:crossAx val="298000384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'průběhy během roku'!$W$10</c:f>
              <c:strCache>
                <c:ptCount val="1"/>
                <c:pt idx="0">
                  <c:v>15.1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roku'!$X$10:$AG$10</c:f>
              <c:numCache>
                <c:formatCode>General</c:formatCode>
                <c:ptCount val="10"/>
                <c:pt idx="0">
                  <c:v>15.021330652561435</c:v>
                </c:pt>
                <c:pt idx="1">
                  <c:v>15.945333277591411</c:v>
                </c:pt>
                <c:pt idx="2">
                  <c:v>16.741811883425019</c:v>
                </c:pt>
                <c:pt idx="3">
                  <c:v>17.392879876864949</c:v>
                </c:pt>
                <c:pt idx="4">
                  <c:v>17.905428540796905</c:v>
                </c:pt>
                <c:pt idx="5">
                  <c:v>18.297035748951259</c:v>
                </c:pt>
                <c:pt idx="6">
                  <c:v>18.586424634614289</c:v>
                </c:pt>
                <c:pt idx="7">
                  <c:v>18.789550738405904</c:v>
                </c:pt>
                <c:pt idx="8">
                  <c:v>18.918415103652386</c:v>
                </c:pt>
                <c:pt idx="9">
                  <c:v>18.980902996775416</c:v>
                </c:pt>
              </c:numCache>
            </c:numRef>
          </c:yVal>
        </c:ser>
        <c:ser>
          <c:idx val="1"/>
          <c:order val="1"/>
          <c:tx>
            <c:strRef>
              <c:f>'průběhy během roku'!$W$11</c:f>
              <c:strCache>
                <c:ptCount val="1"/>
                <c:pt idx="0">
                  <c:v>1.3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roku'!$X$11:$AG$11</c:f>
              <c:numCache>
                <c:formatCode>General</c:formatCode>
                <c:ptCount val="10"/>
                <c:pt idx="0">
                  <c:v>15.060935278088792</c:v>
                </c:pt>
                <c:pt idx="1">
                  <c:v>15.925495849390341</c:v>
                </c:pt>
                <c:pt idx="2">
                  <c:v>16.653078471749318</c:v>
                </c:pt>
                <c:pt idx="3">
                  <c:v>17.236106734714443</c:v>
                </c:pt>
                <c:pt idx="4">
                  <c:v>17.686922574578485</c:v>
                </c:pt>
                <c:pt idx="5">
                  <c:v>18.025751703789993</c:v>
                </c:pt>
                <c:pt idx="6">
                  <c:v>18.272500831147777</c:v>
                </c:pt>
                <c:pt idx="7">
                  <c:v>18.443577620965023</c:v>
                </c:pt>
                <c:pt idx="8">
                  <c:v>18.551096069051255</c:v>
                </c:pt>
                <c:pt idx="9">
                  <c:v>18.602926710270339</c:v>
                </c:pt>
              </c:numCache>
            </c:numRef>
          </c:yVal>
        </c:ser>
        <c:ser>
          <c:idx val="2"/>
          <c:order val="2"/>
          <c:tx>
            <c:strRef>
              <c:f>'průběhy během roku'!$W$12</c:f>
              <c:strCache>
                <c:ptCount val="1"/>
                <c:pt idx="0">
                  <c:v>15.4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roku'!$X$12:$AG$12</c:f>
              <c:numCache>
                <c:formatCode>General</c:formatCode>
                <c:ptCount val="10"/>
                <c:pt idx="0">
                  <c:v>14.875785245388874</c:v>
                </c:pt>
                <c:pt idx="1">
                  <c:v>15.395054500870259</c:v>
                </c:pt>
                <c:pt idx="2">
                  <c:v>15.931945289499982</c:v>
                </c:pt>
                <c:pt idx="3">
                  <c:v>16.432500892272934</c:v>
                </c:pt>
                <c:pt idx="4">
                  <c:v>16.871033336739472</c:v>
                </c:pt>
                <c:pt idx="5">
                  <c:v>17.237507128115215</c:v>
                </c:pt>
                <c:pt idx="6">
                  <c:v>17.529157394813232</c:v>
                </c:pt>
                <c:pt idx="7">
                  <c:v>17.746230173336102</c:v>
                </c:pt>
                <c:pt idx="8">
                  <c:v>17.889931324522106</c:v>
                </c:pt>
                <c:pt idx="9">
                  <c:v>17.961439852590694</c:v>
                </c:pt>
              </c:numCache>
            </c:numRef>
          </c:yVal>
        </c:ser>
        <c:ser>
          <c:idx val="3"/>
          <c:order val="3"/>
          <c:tx>
            <c:strRef>
              <c:f>'průběhy během roku'!$W$13</c:f>
              <c:strCache>
                <c:ptCount val="1"/>
                <c:pt idx="0">
                  <c:v>15.7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roku'!$X$13:$AG$13</c:f>
              <c:numCache>
                <c:formatCode>General</c:formatCode>
                <c:ptCount val="10"/>
                <c:pt idx="0">
                  <c:v>16.802143139318165</c:v>
                </c:pt>
                <c:pt idx="1">
                  <c:v>16.704927526436148</c:v>
                </c:pt>
                <c:pt idx="2">
                  <c:v>16.664434703165266</c:v>
                </c:pt>
                <c:pt idx="3">
                  <c:v>16.665501830364189</c:v>
                </c:pt>
                <c:pt idx="4">
                  <c:v>16.693558158150868</c:v>
                </c:pt>
                <c:pt idx="5">
                  <c:v>16.735707239282686</c:v>
                </c:pt>
                <c:pt idx="6">
                  <c:v>16.781382257962495</c:v>
                </c:pt>
                <c:pt idx="7">
                  <c:v>16.822427438829283</c:v>
                </c:pt>
                <c:pt idx="8">
                  <c:v>16.85295191057109</c:v>
                </c:pt>
                <c:pt idx="9">
                  <c:v>16.869147556829972</c:v>
                </c:pt>
              </c:numCache>
            </c:numRef>
          </c:yVal>
        </c:ser>
        <c:ser>
          <c:idx val="4"/>
          <c:order val="4"/>
          <c:tx>
            <c:strRef>
              <c:f>'průběhy během roku'!$W$14</c:f>
              <c:strCache>
                <c:ptCount val="1"/>
                <c:pt idx="0">
                  <c:v>15.10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roku'!$X$14:$AG$14</c:f>
              <c:numCache>
                <c:formatCode>General</c:formatCode>
                <c:ptCount val="10"/>
                <c:pt idx="0">
                  <c:v>16.790011731494854</c:v>
                </c:pt>
                <c:pt idx="1">
                  <c:v>17.089182108559907</c:v>
                </c:pt>
                <c:pt idx="2">
                  <c:v>17.301041459326981</c:v>
                </c:pt>
                <c:pt idx="3">
                  <c:v>17.446577940532311</c:v>
                </c:pt>
                <c:pt idx="4">
                  <c:v>17.5437337517542</c:v>
                </c:pt>
                <c:pt idx="5">
                  <c:v>17.60710582571696</c:v>
                </c:pt>
                <c:pt idx="6">
                  <c:v>17.647504675367546</c:v>
                </c:pt>
                <c:pt idx="7">
                  <c:v>17.672401855135075</c:v>
                </c:pt>
                <c:pt idx="8">
                  <c:v>17.686647711964337</c:v>
                </c:pt>
                <c:pt idx="9">
                  <c:v>17.693108938158115</c:v>
                </c:pt>
              </c:numCache>
            </c:numRef>
          </c:yVal>
        </c:ser>
        <c:ser>
          <c:idx val="5"/>
          <c:order val="5"/>
          <c:tx>
            <c:strRef>
              <c:f>'průběhy během roku'!$W$15</c:f>
              <c:strCache>
                <c:ptCount val="1"/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roku'!$X$15:$AG$15</c:f>
              <c:numCache>
                <c:formatCode>General</c:formatCode>
                <c:ptCount val="10"/>
              </c:numCache>
            </c:numRef>
          </c:yVal>
        </c:ser>
        <c:ser>
          <c:idx val="6"/>
          <c:order val="6"/>
          <c:tx>
            <c:strRef>
              <c:f>'průběhy během roku'!$W$16</c:f>
              <c:strCache>
                <c:ptCount val="1"/>
                <c:pt idx="0">
                  <c:v>15.1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roku'!$X$16:$AG$16</c:f>
              <c:numCache>
                <c:formatCode>General</c:formatCode>
                <c:ptCount val="10"/>
                <c:pt idx="0">
                  <c:v>17.062255379824666</c:v>
                </c:pt>
                <c:pt idx="1">
                  <c:v>17.077460793345285</c:v>
                </c:pt>
                <c:pt idx="2">
                  <c:v>17.410996141001526</c:v>
                </c:pt>
                <c:pt idx="3">
                  <c:v>17.795912591114082</c:v>
                </c:pt>
                <c:pt idx="4">
                  <c:v>18.142103819624719</c:v>
                </c:pt>
                <c:pt idx="5">
                  <c:v>18.424404946369766</c:v>
                </c:pt>
                <c:pt idx="6">
                  <c:v>18.640579598734625</c:v>
                </c:pt>
                <c:pt idx="7">
                  <c:v>18.795451942303078</c:v>
                </c:pt>
                <c:pt idx="8">
                  <c:v>18.894860543414154</c:v>
                </c:pt>
                <c:pt idx="9">
                  <c:v>18.943357686005893</c:v>
                </c:pt>
              </c:numCache>
            </c:numRef>
          </c:yVal>
        </c:ser>
        <c:ser>
          <c:idx val="7"/>
          <c:order val="7"/>
          <c:tx>
            <c:strRef>
              <c:f>'průběhy během roku'!$W$17</c:f>
              <c:strCache>
                <c:ptCount val="1"/>
                <c:pt idx="0">
                  <c:v>1.3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roku'!$X$17:$AG$17</c:f>
              <c:numCache>
                <c:formatCode>General</c:formatCode>
                <c:ptCount val="10"/>
                <c:pt idx="0">
                  <c:v>17.213872917701611</c:v>
                </c:pt>
                <c:pt idx="1">
                  <c:v>17.240008728935418</c:v>
                </c:pt>
                <c:pt idx="2">
                  <c:v>17.548729032024273</c:v>
                </c:pt>
                <c:pt idx="3">
                  <c:v>17.896616191278191</c:v>
                </c:pt>
                <c:pt idx="4">
                  <c:v>18.204137930856287</c:v>
                </c:pt>
                <c:pt idx="5">
                  <c:v>18.451111533431813</c:v>
                </c:pt>
                <c:pt idx="6">
                  <c:v>18.637698300824361</c:v>
                </c:pt>
                <c:pt idx="7">
                  <c:v>18.769864104892502</c:v>
                </c:pt>
                <c:pt idx="8">
                  <c:v>18.853966586456462</c:v>
                </c:pt>
                <c:pt idx="9">
                  <c:v>18.894773821055953</c:v>
                </c:pt>
              </c:numCache>
            </c:numRef>
          </c:yVal>
        </c:ser>
        <c:ser>
          <c:idx val="8"/>
          <c:order val="8"/>
          <c:tx>
            <c:strRef>
              <c:f>'průběhy během roku'!$W$18</c:f>
              <c:strCache>
                <c:ptCount val="1"/>
                <c:pt idx="0">
                  <c:v>15.4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roku'!$X$18:$AG$18</c:f>
              <c:numCache>
                <c:formatCode>General</c:formatCode>
                <c:ptCount val="10"/>
                <c:pt idx="0">
                  <c:v>17.230084275586158</c:v>
                </c:pt>
                <c:pt idx="1">
                  <c:v>16.807341785974863</c:v>
                </c:pt>
                <c:pt idx="2">
                  <c:v>16.859028834613948</c:v>
                </c:pt>
                <c:pt idx="3">
                  <c:v>17.076417200626814</c:v>
                </c:pt>
                <c:pt idx="4">
                  <c:v>17.334795574491235</c:v>
                </c:pt>
                <c:pt idx="5">
                  <c:v>17.580695954235551</c:v>
                </c:pt>
                <c:pt idx="6">
                  <c:v>17.790175222549458</c:v>
                </c:pt>
                <c:pt idx="7">
                  <c:v>17.952287158848229</c:v>
                </c:pt>
                <c:pt idx="8">
                  <c:v>18.062062008768944</c:v>
                </c:pt>
                <c:pt idx="9">
                  <c:v>18.11734437590459</c:v>
                </c:pt>
              </c:numCache>
            </c:numRef>
          </c:yVal>
        </c:ser>
        <c:ser>
          <c:idx val="9"/>
          <c:order val="9"/>
          <c:tx>
            <c:strRef>
              <c:f>'průběhy během roku'!$W$19</c:f>
              <c:strCache>
                <c:ptCount val="1"/>
                <c:pt idx="0">
                  <c:v>15.7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roku'!$X$19:$AG$19</c:f>
              <c:numCache>
                <c:formatCode>General</c:formatCode>
                <c:ptCount val="10"/>
                <c:pt idx="0">
                  <c:v>18.425615343936997</c:v>
                </c:pt>
                <c:pt idx="1">
                  <c:v>17.74364863018754</c:v>
                </c:pt>
                <c:pt idx="2">
                  <c:v>17.402062512561674</c:v>
                </c:pt>
                <c:pt idx="3">
                  <c:v>17.22679751062681</c:v>
                </c:pt>
                <c:pt idx="4">
                  <c:v>17.141778312898776</c:v>
                </c:pt>
                <c:pt idx="5">
                  <c:v>17.107398260493223</c:v>
                </c:pt>
                <c:pt idx="6">
                  <c:v>17.100263530071793</c:v>
                </c:pt>
                <c:pt idx="7">
                  <c:v>17.105565637141957</c:v>
                </c:pt>
                <c:pt idx="8">
                  <c:v>17.113813730899469</c:v>
                </c:pt>
                <c:pt idx="9">
                  <c:v>17.119288706193199</c:v>
                </c:pt>
              </c:numCache>
            </c:numRef>
          </c:yVal>
        </c:ser>
        <c:ser>
          <c:idx val="10"/>
          <c:order val="10"/>
          <c:tx>
            <c:strRef>
              <c:f>'průběhy během roku'!$W$20</c:f>
              <c:strCache>
                <c:ptCount val="1"/>
                <c:pt idx="0">
                  <c:v>15.10</c:v>
                </c:pt>
              </c:strCache>
            </c:strRef>
          </c:tx>
          <c:marker>
            <c:symbol val="none"/>
          </c:marker>
          <c:xVal>
            <c:numRef>
              <c:f>'průběhy během roku'!$X$9:$AG$9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roku'!$X$20:$AG$20</c:f>
              <c:numCache>
                <c:formatCode>General</c:formatCode>
                <c:ptCount val="10"/>
                <c:pt idx="0">
                  <c:v>18.252186988868974</c:v>
                </c:pt>
                <c:pt idx="1">
                  <c:v>18.007044734248719</c:v>
                </c:pt>
                <c:pt idx="2">
                  <c:v>17.948053610527701</c:v>
                </c:pt>
                <c:pt idx="3">
                  <c:v>17.941838853538858</c:v>
                </c:pt>
                <c:pt idx="4">
                  <c:v>17.946384291924275</c:v>
                </c:pt>
                <c:pt idx="5">
                  <c:v>17.950094143566577</c:v>
                </c:pt>
                <c:pt idx="6">
                  <c:v>17.951119551109802</c:v>
                </c:pt>
                <c:pt idx="7">
                  <c:v>17.950332492139811</c:v>
                </c:pt>
                <c:pt idx="8">
                  <c:v>17.94900149691572</c:v>
                </c:pt>
                <c:pt idx="9">
                  <c:v>17.948090068935727</c:v>
                </c:pt>
              </c:numCache>
            </c:numRef>
          </c:yVal>
        </c:ser>
        <c:axId val="330110464"/>
        <c:axId val="330112000"/>
      </c:scatterChart>
      <c:valAx>
        <c:axId val="330110464"/>
        <c:scaling>
          <c:orientation val="minMax"/>
        </c:scaling>
        <c:axPos val="b"/>
        <c:numFmt formatCode="General" sourceLinked="1"/>
        <c:tickLblPos val="nextTo"/>
        <c:crossAx val="330112000"/>
        <c:crosses val="autoZero"/>
        <c:crossBetween val="midCat"/>
      </c:valAx>
      <c:valAx>
        <c:axId val="330112000"/>
        <c:scaling>
          <c:orientation val="minMax"/>
          <c:min val="14"/>
        </c:scaling>
        <c:axPos val="l"/>
        <c:majorGridlines/>
        <c:numFmt formatCode="General" sourceLinked="1"/>
        <c:tickLblPos val="nextTo"/>
        <c:crossAx val="330110464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tx>
            <c:strRef>
              <c:f>'průběhy během roku'!$W$36</c:f>
              <c:strCache>
                <c:ptCount val="1"/>
                <c:pt idx="0">
                  <c:v>15.1</c:v>
                </c:pt>
              </c:strCache>
            </c:strRef>
          </c:tx>
          <c:marker>
            <c:symbol val="none"/>
          </c:marker>
          <c:xVal>
            <c:numRef>
              <c:f>'průběhy během roku'!$X$35:$BA$35</c:f>
              <c:numCache>
                <c:formatCode>General</c:formatCode>
                <c:ptCount val="30"/>
                <c:pt idx="0">
                  <c:v>0</c:v>
                </c:pt>
                <c:pt idx="1">
                  <c:v>0.25</c:v>
                </c:pt>
                <c:pt idx="2">
                  <c:v>0.75</c:v>
                </c:pt>
                <c:pt idx="3">
                  <c:v>1.25</c:v>
                </c:pt>
                <c:pt idx="4">
                  <c:v>1.75</c:v>
                </c:pt>
                <c:pt idx="5">
                  <c:v>2.25</c:v>
                </c:pt>
                <c:pt idx="6">
                  <c:v>2.75</c:v>
                </c:pt>
                <c:pt idx="7">
                  <c:v>3.25</c:v>
                </c:pt>
                <c:pt idx="8">
                  <c:v>3.75</c:v>
                </c:pt>
                <c:pt idx="9">
                  <c:v>4.25</c:v>
                </c:pt>
                <c:pt idx="10">
                  <c:v>4.75</c:v>
                </c:pt>
                <c:pt idx="11">
                  <c:v>5.25</c:v>
                </c:pt>
                <c:pt idx="12">
                  <c:v>5.75</c:v>
                </c:pt>
                <c:pt idx="13">
                  <c:v>6.25</c:v>
                </c:pt>
                <c:pt idx="14">
                  <c:v>6.75</c:v>
                </c:pt>
                <c:pt idx="15">
                  <c:v>7.25</c:v>
                </c:pt>
                <c:pt idx="16">
                  <c:v>7.75</c:v>
                </c:pt>
                <c:pt idx="17">
                  <c:v>8.25</c:v>
                </c:pt>
                <c:pt idx="18">
                  <c:v>8.75</c:v>
                </c:pt>
                <c:pt idx="19">
                  <c:v>9.25</c:v>
                </c:pt>
                <c:pt idx="20">
                  <c:v>9.75</c:v>
                </c:pt>
                <c:pt idx="29">
                  <c:v>10.25</c:v>
                </c:pt>
              </c:numCache>
            </c:numRef>
          </c:xVal>
          <c:yVal>
            <c:numRef>
              <c:f>'průběhy během roku'!$X$36:$BA$36</c:f>
              <c:numCache>
                <c:formatCode>General</c:formatCode>
                <c:ptCount val="30"/>
                <c:pt idx="0">
                  <c:v>0</c:v>
                </c:pt>
                <c:pt idx="1">
                  <c:v>0.79793165459383575</c:v>
                </c:pt>
                <c:pt idx="2">
                  <c:v>2.3536650988532966</c:v>
                </c:pt>
                <c:pt idx="3">
                  <c:v>3.8131825592060999</c:v>
                </c:pt>
                <c:pt idx="4">
                  <c:v>5.1397065940143332</c:v>
                </c:pt>
                <c:pt idx="5">
                  <c:v>6.3123462073360663</c:v>
                </c:pt>
                <c:pt idx="6">
                  <c:v>7.3226881977281053</c:v>
                </c:pt>
                <c:pt idx="7">
                  <c:v>8.1717601396418775</c:v>
                </c:pt>
                <c:pt idx="8">
                  <c:v>8.867407332454075</c:v>
                </c:pt>
                <c:pt idx="9">
                  <c:v>9.4220931178280694</c:v>
                </c:pt>
                <c:pt idx="10">
                  <c:v>9.8511042940237967</c:v>
                </c:pt>
                <c:pt idx="11">
                  <c:v>10.1711258920828</c:v>
                </c:pt>
                <c:pt idx="12">
                  <c:v>10.399141577138652</c:v>
                </c:pt>
                <c:pt idx="13">
                  <c:v>10.551613973972982</c:v>
                </c:pt>
                <c:pt idx="14">
                  <c:v>10.643900258003001</c:v>
                </c:pt>
                <c:pt idx="15">
                  <c:v>10.689860787720853</c:v>
                </c:pt>
                <c:pt idx="16">
                  <c:v>10.701621800421526</c:v>
                </c:pt>
                <c:pt idx="17">
                  <c:v>10.689457062711094</c:v>
                </c:pt>
                <c:pt idx="18">
                  <c:v>10.661757714936456</c:v>
                </c:pt>
                <c:pt idx="19">
                  <c:v>10.625064189639275</c:v>
                </c:pt>
                <c:pt idx="20">
                  <c:v>10.584138826709816</c:v>
                </c:pt>
                <c:pt idx="29">
                  <c:v>10.542062492070501</c:v>
                </c:pt>
              </c:numCache>
            </c:numRef>
          </c:yVal>
        </c:ser>
        <c:ser>
          <c:idx val="1"/>
          <c:order val="1"/>
          <c:tx>
            <c:strRef>
              <c:f>'průběhy během roku'!$W$37</c:f>
              <c:strCache>
                <c:ptCount val="1"/>
                <c:pt idx="0">
                  <c:v>15.4</c:v>
                </c:pt>
              </c:strCache>
            </c:strRef>
          </c:tx>
          <c:marker>
            <c:symbol val="none"/>
          </c:marker>
          <c:xVal>
            <c:numRef>
              <c:f>'průběhy během roku'!$X$35:$BA$35</c:f>
              <c:numCache>
                <c:formatCode>General</c:formatCode>
                <c:ptCount val="30"/>
                <c:pt idx="0">
                  <c:v>0</c:v>
                </c:pt>
                <c:pt idx="1">
                  <c:v>0.25</c:v>
                </c:pt>
                <c:pt idx="2">
                  <c:v>0.75</c:v>
                </c:pt>
                <c:pt idx="3">
                  <c:v>1.25</c:v>
                </c:pt>
                <c:pt idx="4">
                  <c:v>1.75</c:v>
                </c:pt>
                <c:pt idx="5">
                  <c:v>2.25</c:v>
                </c:pt>
                <c:pt idx="6">
                  <c:v>2.75</c:v>
                </c:pt>
                <c:pt idx="7">
                  <c:v>3.25</c:v>
                </c:pt>
                <c:pt idx="8">
                  <c:v>3.75</c:v>
                </c:pt>
                <c:pt idx="9">
                  <c:v>4.25</c:v>
                </c:pt>
                <c:pt idx="10">
                  <c:v>4.75</c:v>
                </c:pt>
                <c:pt idx="11">
                  <c:v>5.25</c:v>
                </c:pt>
                <c:pt idx="12">
                  <c:v>5.75</c:v>
                </c:pt>
                <c:pt idx="13">
                  <c:v>6.25</c:v>
                </c:pt>
                <c:pt idx="14">
                  <c:v>6.75</c:v>
                </c:pt>
                <c:pt idx="15">
                  <c:v>7.25</c:v>
                </c:pt>
                <c:pt idx="16">
                  <c:v>7.75</c:v>
                </c:pt>
                <c:pt idx="17">
                  <c:v>8.25</c:v>
                </c:pt>
                <c:pt idx="18">
                  <c:v>8.75</c:v>
                </c:pt>
                <c:pt idx="19">
                  <c:v>9.25</c:v>
                </c:pt>
                <c:pt idx="20">
                  <c:v>9.75</c:v>
                </c:pt>
                <c:pt idx="29">
                  <c:v>10.25</c:v>
                </c:pt>
              </c:numCache>
            </c:numRef>
          </c:xVal>
          <c:yVal>
            <c:numRef>
              <c:f>'průběhy během roku'!$X$37:$BA$37</c:f>
              <c:numCache>
                <c:formatCode>General</c:formatCode>
                <c:ptCount val="30"/>
                <c:pt idx="0">
                  <c:v>10.006374630097763</c:v>
                </c:pt>
                <c:pt idx="1">
                  <c:v>9.2149601806633896</c:v>
                </c:pt>
                <c:pt idx="2">
                  <c:v>8.1002306648092013</c:v>
                </c:pt>
                <c:pt idx="3">
                  <c:v>7.3716885143389641</c:v>
                </c:pt>
                <c:pt idx="4">
                  <c:v>6.9555839978124228</c:v>
                </c:pt>
                <c:pt idx="5">
                  <c:v>6.7848473973010295</c:v>
                </c:pt>
                <c:pt idx="6">
                  <c:v>6.8001476731817991</c:v>
                </c:pt>
                <c:pt idx="7">
                  <c:v>6.9503249836120427</c:v>
                </c:pt>
                <c:pt idx="8">
                  <c:v>7.1923484101599575</c:v>
                </c:pt>
                <c:pt idx="9">
                  <c:v>7.4909294330955225</c:v>
                </c:pt>
                <c:pt idx="10">
                  <c:v>7.8179009942116844</c:v>
                </c:pt>
                <c:pt idx="11">
                  <c:v>8.1514522588092824</c:v>
                </c:pt>
                <c:pt idx="12">
                  <c:v>8.4752910388603127</c:v>
                </c:pt>
                <c:pt idx="13">
                  <c:v>8.7777896341727661</c:v>
                </c:pt>
                <c:pt idx="14">
                  <c:v>9.0511557723558305</c:v>
                </c:pt>
                <c:pt idx="15">
                  <c:v>9.2906584245060575</c:v>
                </c:pt>
                <c:pt idx="16">
                  <c:v>9.493928478837466</c:v>
                </c:pt>
                <c:pt idx="17">
                  <c:v>9.6603464302846813</c:v>
                </c:pt>
                <c:pt idx="18">
                  <c:v>9.7905232008630936</c:v>
                </c:pt>
                <c:pt idx="19">
                  <c:v>9.8858757226508693</c:v>
                </c:pt>
                <c:pt idx="20">
                  <c:v>9.9482957562690189</c:v>
                </c:pt>
                <c:pt idx="29">
                  <c:v>9.9799083418572021</c:v>
                </c:pt>
              </c:numCache>
            </c:numRef>
          </c:yVal>
        </c:ser>
        <c:ser>
          <c:idx val="2"/>
          <c:order val="2"/>
          <c:tx>
            <c:strRef>
              <c:f>'průběhy během roku'!$W$38</c:f>
              <c:strCache>
                <c:ptCount val="1"/>
                <c:pt idx="0">
                  <c:v>15.7</c:v>
                </c:pt>
              </c:strCache>
            </c:strRef>
          </c:tx>
          <c:marker>
            <c:symbol val="none"/>
          </c:marker>
          <c:xVal>
            <c:numRef>
              <c:f>'průběhy během roku'!$X$35:$BA$35</c:f>
              <c:numCache>
                <c:formatCode>General</c:formatCode>
                <c:ptCount val="30"/>
                <c:pt idx="0">
                  <c:v>0</c:v>
                </c:pt>
                <c:pt idx="1">
                  <c:v>0.25</c:v>
                </c:pt>
                <c:pt idx="2">
                  <c:v>0.75</c:v>
                </c:pt>
                <c:pt idx="3">
                  <c:v>1.25</c:v>
                </c:pt>
                <c:pt idx="4">
                  <c:v>1.75</c:v>
                </c:pt>
                <c:pt idx="5">
                  <c:v>2.25</c:v>
                </c:pt>
                <c:pt idx="6">
                  <c:v>2.75</c:v>
                </c:pt>
                <c:pt idx="7">
                  <c:v>3.25</c:v>
                </c:pt>
                <c:pt idx="8">
                  <c:v>3.75</c:v>
                </c:pt>
                <c:pt idx="9">
                  <c:v>4.25</c:v>
                </c:pt>
                <c:pt idx="10">
                  <c:v>4.75</c:v>
                </c:pt>
                <c:pt idx="11">
                  <c:v>5.25</c:v>
                </c:pt>
                <c:pt idx="12">
                  <c:v>5.75</c:v>
                </c:pt>
                <c:pt idx="13">
                  <c:v>6.25</c:v>
                </c:pt>
                <c:pt idx="14">
                  <c:v>6.75</c:v>
                </c:pt>
                <c:pt idx="15">
                  <c:v>7.25</c:v>
                </c:pt>
                <c:pt idx="16">
                  <c:v>7.75</c:v>
                </c:pt>
                <c:pt idx="17">
                  <c:v>8.25</c:v>
                </c:pt>
                <c:pt idx="18">
                  <c:v>8.75</c:v>
                </c:pt>
                <c:pt idx="19">
                  <c:v>9.25</c:v>
                </c:pt>
                <c:pt idx="20">
                  <c:v>9.75</c:v>
                </c:pt>
                <c:pt idx="29">
                  <c:v>10.25</c:v>
                </c:pt>
              </c:numCache>
            </c:numRef>
          </c:xVal>
          <c:yVal>
            <c:numRef>
              <c:f>'průběhy během roku'!$X$38:$BA$38</c:f>
              <c:numCache>
                <c:formatCode>General</c:formatCode>
                <c:ptCount val="30"/>
                <c:pt idx="0">
                  <c:v>19.999963314308552</c:v>
                </c:pt>
                <c:pt idx="1">
                  <c:v>19.202694336184297</c:v>
                </c:pt>
                <c:pt idx="2">
                  <c:v>17.646905365750026</c:v>
                </c:pt>
                <c:pt idx="3">
                  <c:v>16.185986790851178</c:v>
                </c:pt>
                <c:pt idx="4">
                  <c:v>14.856821385932601</c:v>
                </c:pt>
                <c:pt idx="5">
                  <c:v>13.680497845761739</c:v>
                </c:pt>
                <c:pt idx="6">
                  <c:v>12.665696273720071</c:v>
                </c:pt>
                <c:pt idx="7">
                  <c:v>11.811684399321534</c:v>
                </c:pt>
                <c:pt idx="8">
                  <c:v>11.110902315234348</c:v>
                </c:pt>
                <c:pt idx="9">
                  <c:v>10.55113754713908</c:v>
                </c:pt>
                <c:pt idx="10">
                  <c:v>10.117309699510976</c:v>
                </c:pt>
                <c:pt idx="11">
                  <c:v>9.7928958010771421</c:v>
                </c:pt>
                <c:pt idx="12">
                  <c:v>9.5610348005996411</c:v>
                </c:pt>
                <c:pt idx="13">
                  <c:v>9.4053533528917068</c:v>
                </c:pt>
                <c:pt idx="14">
                  <c:v>9.3105559047801947</c:v>
                </c:pt>
                <c:pt idx="15">
                  <c:v>9.2628208519160147</c:v>
                </c:pt>
                <c:pt idx="16">
                  <c:v>9.2500417911405926</c:v>
                </c:pt>
                <c:pt idx="17">
                  <c:v>9.2619491343146816</c:v>
                </c:pt>
                <c:pt idx="18">
                  <c:v>9.2901429734108358</c:v>
                </c:pt>
                <c:pt idx="19">
                  <c:v>9.328063398665785</c:v>
                </c:pt>
                <c:pt idx="20">
                  <c:v>9.3709196983369125</c:v>
                </c:pt>
                <c:pt idx="29">
                  <c:v>9.4155951699544502</c:v>
                </c:pt>
              </c:numCache>
            </c:numRef>
          </c:yVal>
        </c:ser>
        <c:ser>
          <c:idx val="3"/>
          <c:order val="3"/>
          <c:tx>
            <c:strRef>
              <c:f>'průběhy během roku'!$W$39</c:f>
              <c:strCache>
                <c:ptCount val="1"/>
                <c:pt idx="0">
                  <c:v>15.10</c:v>
                </c:pt>
              </c:strCache>
            </c:strRef>
          </c:tx>
          <c:marker>
            <c:symbol val="none"/>
          </c:marker>
          <c:xVal>
            <c:numRef>
              <c:f>'průběhy během roku'!$X$35:$BA$35</c:f>
              <c:numCache>
                <c:formatCode>General</c:formatCode>
                <c:ptCount val="30"/>
                <c:pt idx="0">
                  <c:v>0</c:v>
                </c:pt>
                <c:pt idx="1">
                  <c:v>0.25</c:v>
                </c:pt>
                <c:pt idx="2">
                  <c:v>0.75</c:v>
                </c:pt>
                <c:pt idx="3">
                  <c:v>1.25</c:v>
                </c:pt>
                <c:pt idx="4">
                  <c:v>1.75</c:v>
                </c:pt>
                <c:pt idx="5">
                  <c:v>2.25</c:v>
                </c:pt>
                <c:pt idx="6">
                  <c:v>2.75</c:v>
                </c:pt>
                <c:pt idx="7">
                  <c:v>3.25</c:v>
                </c:pt>
                <c:pt idx="8">
                  <c:v>3.75</c:v>
                </c:pt>
                <c:pt idx="9">
                  <c:v>4.25</c:v>
                </c:pt>
                <c:pt idx="10">
                  <c:v>4.75</c:v>
                </c:pt>
                <c:pt idx="11">
                  <c:v>5.25</c:v>
                </c:pt>
                <c:pt idx="12">
                  <c:v>5.75</c:v>
                </c:pt>
                <c:pt idx="13">
                  <c:v>6.25</c:v>
                </c:pt>
                <c:pt idx="14">
                  <c:v>6.75</c:v>
                </c:pt>
                <c:pt idx="15">
                  <c:v>7.25</c:v>
                </c:pt>
                <c:pt idx="16">
                  <c:v>7.75</c:v>
                </c:pt>
                <c:pt idx="17">
                  <c:v>8.25</c:v>
                </c:pt>
                <c:pt idx="18">
                  <c:v>8.75</c:v>
                </c:pt>
                <c:pt idx="19">
                  <c:v>9.25</c:v>
                </c:pt>
                <c:pt idx="20">
                  <c:v>9.75</c:v>
                </c:pt>
                <c:pt idx="29">
                  <c:v>10.25</c:v>
                </c:pt>
              </c:numCache>
            </c:numRef>
          </c:xVal>
          <c:yVal>
            <c:numRef>
              <c:f>'průběhy během roku'!$X$39:$BA$39</c:f>
              <c:numCache>
                <c:formatCode>General</c:formatCode>
                <c:ptCount val="30"/>
                <c:pt idx="0">
                  <c:v>10.002382957402336</c:v>
                </c:pt>
                <c:pt idx="1">
                  <c:v>10.791431862769478</c:v>
                </c:pt>
                <c:pt idx="2">
                  <c:v>11.901479302247724</c:v>
                </c:pt>
                <c:pt idx="3">
                  <c:v>12.625465298163185</c:v>
                </c:pt>
                <c:pt idx="4">
                  <c:v>13.037200169100197</c:v>
                </c:pt>
                <c:pt idx="5">
                  <c:v>13.203801002975544</c:v>
                </c:pt>
                <c:pt idx="6">
                  <c:v>13.184636041944998</c:v>
                </c:pt>
                <c:pt idx="7">
                  <c:v>13.030894731816764</c:v>
                </c:pt>
                <c:pt idx="8">
                  <c:v>12.785632050336314</c:v>
                </c:pt>
                <c:pt idx="9">
                  <c:v>12.484156572070136</c:v>
                </c:pt>
                <c:pt idx="10">
                  <c:v>12.154652462335203</c:v>
                </c:pt>
                <c:pt idx="11">
                  <c:v>11.81894534116894</c:v>
                </c:pt>
                <c:pt idx="12">
                  <c:v>11.493340123309659</c:v>
                </c:pt>
                <c:pt idx="13">
                  <c:v>11.189475153936721</c:v>
                </c:pt>
                <c:pt idx="14">
                  <c:v>10.915151038336036</c:v>
                </c:pt>
                <c:pt idx="15">
                  <c:v>10.675104464651826</c:v>
                </c:pt>
                <c:pt idx="16">
                  <c:v>10.471707106600542</c:v>
                </c:pt>
                <c:pt idx="17">
                  <c:v>10.305577507441148</c:v>
                </c:pt>
                <c:pt idx="18">
                  <c:v>10.176099878470918</c:v>
                </c:pt>
                <c:pt idx="19">
                  <c:v>10.081848216632688</c:v>
                </c:pt>
                <c:pt idx="20">
                  <c:v>10.020917293800554</c:v>
                </c:pt>
                <c:pt idx="29">
                  <c:v>9.9911641363996431</c:v>
                </c:pt>
              </c:numCache>
            </c:numRef>
          </c:yVal>
        </c:ser>
        <c:axId val="330158848"/>
        <c:axId val="330160384"/>
      </c:scatterChart>
      <c:valAx>
        <c:axId val="330158848"/>
        <c:scaling>
          <c:orientation val="minMax"/>
        </c:scaling>
        <c:axPos val="b"/>
        <c:majorGridlines/>
        <c:numFmt formatCode="General" sourceLinked="1"/>
        <c:tickLblPos val="nextTo"/>
        <c:crossAx val="330160384"/>
        <c:crosses val="autoZero"/>
        <c:crossBetween val="midCat"/>
        <c:majorUnit val="1"/>
      </c:valAx>
      <c:valAx>
        <c:axId val="330160384"/>
        <c:scaling>
          <c:orientation val="minMax"/>
          <c:max val="20"/>
        </c:scaling>
        <c:axPos val="l"/>
        <c:majorGridlines/>
        <c:minorGridlines/>
        <c:numFmt formatCode="General" sourceLinked="1"/>
        <c:tickLblPos val="nextTo"/>
        <c:crossAx val="330158848"/>
        <c:crosses val="autoZero"/>
        <c:crossBetween val="midCat"/>
        <c:minorUnit val="1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'ztraty kwh na m2 a rok'!$D$33:$M$33</c:f>
              <c:numCache>
                <c:formatCode>General</c:formatCode>
                <c:ptCount val="10"/>
                <c:pt idx="0">
                  <c:v>0.19</c:v>
                </c:pt>
                <c:pt idx="1">
                  <c:v>0.17</c:v>
                </c:pt>
                <c:pt idx="2">
                  <c:v>0.15</c:v>
                </c:pt>
                <c:pt idx="3">
                  <c:v>0.13</c:v>
                </c:pt>
                <c:pt idx="4">
                  <c:v>0.11</c:v>
                </c:pt>
                <c:pt idx="5">
                  <c:v>0.09</c:v>
                </c:pt>
                <c:pt idx="6">
                  <c:v>7.0000000000000007E-2</c:v>
                </c:pt>
                <c:pt idx="7">
                  <c:v>0.05</c:v>
                </c:pt>
                <c:pt idx="8">
                  <c:v>0.03</c:v>
                </c:pt>
                <c:pt idx="9">
                  <c:v>0.01</c:v>
                </c:pt>
              </c:numCache>
            </c:numRef>
          </c:val>
        </c:ser>
        <c:marker val="1"/>
        <c:axId val="49417216"/>
        <c:axId val="49435392"/>
      </c:lineChart>
      <c:catAx>
        <c:axId val="49417216"/>
        <c:scaling>
          <c:orientation val="minMax"/>
        </c:scaling>
        <c:axPos val="b"/>
        <c:tickLblPos val="nextTo"/>
        <c:crossAx val="49435392"/>
        <c:crosses val="autoZero"/>
        <c:auto val="1"/>
        <c:lblAlgn val="ctr"/>
        <c:lblOffset val="100"/>
      </c:catAx>
      <c:valAx>
        <c:axId val="49435392"/>
        <c:scaling>
          <c:orientation val="minMax"/>
        </c:scaling>
        <c:axPos val="l"/>
        <c:majorGridlines/>
        <c:numFmt formatCode="General" sourceLinked="1"/>
        <c:tickLblPos val="nextTo"/>
        <c:crossAx val="4941721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'průběhy během roku'!$AJ$16:$AS$16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roku'!$AJ$17:$AS$17</c:f>
              <c:numCache>
                <c:formatCode>General</c:formatCode>
                <c:ptCount val="10"/>
                <c:pt idx="0">
                  <c:v>15.060935278088792</c:v>
                </c:pt>
                <c:pt idx="1">
                  <c:v>15.925495849390341</c:v>
                </c:pt>
                <c:pt idx="2">
                  <c:v>16.653078471749318</c:v>
                </c:pt>
                <c:pt idx="3">
                  <c:v>17.236106734714443</c:v>
                </c:pt>
                <c:pt idx="4">
                  <c:v>17.686922574578485</c:v>
                </c:pt>
                <c:pt idx="5">
                  <c:v>18.025751703789993</c:v>
                </c:pt>
                <c:pt idx="6">
                  <c:v>18.272500831147777</c:v>
                </c:pt>
                <c:pt idx="7">
                  <c:v>18.443577620965023</c:v>
                </c:pt>
                <c:pt idx="8">
                  <c:v>18.551096069051255</c:v>
                </c:pt>
                <c:pt idx="9">
                  <c:v>18.602926710270339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'průběhy během roku'!$AJ$16:$AS$16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roku'!$AJ$18:$AS$18</c:f>
              <c:numCache>
                <c:formatCode>General</c:formatCode>
                <c:ptCount val="10"/>
                <c:pt idx="0">
                  <c:v>17.213872917701611</c:v>
                </c:pt>
                <c:pt idx="1">
                  <c:v>17.240008728935418</c:v>
                </c:pt>
                <c:pt idx="2">
                  <c:v>17.548729032024273</c:v>
                </c:pt>
                <c:pt idx="3">
                  <c:v>17.896616191278191</c:v>
                </c:pt>
                <c:pt idx="4">
                  <c:v>18.204137930856287</c:v>
                </c:pt>
                <c:pt idx="5">
                  <c:v>18.451111533431813</c:v>
                </c:pt>
                <c:pt idx="6">
                  <c:v>18.637698300824361</c:v>
                </c:pt>
                <c:pt idx="7">
                  <c:v>18.769864104892502</c:v>
                </c:pt>
                <c:pt idx="8">
                  <c:v>18.853966586456462</c:v>
                </c:pt>
                <c:pt idx="9">
                  <c:v>18.894773821055953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'průběhy během roku'!$AJ$16:$AS$16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roku'!$AJ$19:$AS$19</c:f>
              <c:numCache>
                <c:formatCode>General</c:formatCode>
                <c:ptCount val="10"/>
                <c:pt idx="0">
                  <c:v>10.036914412003966</c:v>
                </c:pt>
                <c:pt idx="1">
                  <c:v>10.594669843923846</c:v>
                </c:pt>
                <c:pt idx="2">
                  <c:v>11.06603913726291</c:v>
                </c:pt>
                <c:pt idx="3">
                  <c:v>11.44058243259771</c:v>
                </c:pt>
                <c:pt idx="4">
                  <c:v>11.725110623388854</c:v>
                </c:pt>
                <c:pt idx="5">
                  <c:v>11.933689250167886</c:v>
                </c:pt>
                <c:pt idx="6">
                  <c:v>12.081156300738625</c:v>
                </c:pt>
                <c:pt idx="7">
                  <c:v>12.180324215323216</c:v>
                </c:pt>
                <c:pt idx="8">
                  <c:v>12.240994829350665</c:v>
                </c:pt>
                <c:pt idx="9">
                  <c:v>12.26970325540665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'průběhy během roku'!$AJ$16:$AS$16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roku'!$AJ$20:$AS$20</c:f>
              <c:numCache>
                <c:formatCode>General</c:formatCode>
                <c:ptCount val="10"/>
                <c:pt idx="0">
                  <c:v>14.23898483313228</c:v>
                </c:pt>
                <c:pt idx="1">
                  <c:v>15.054979701876809</c:v>
                </c:pt>
                <c:pt idx="2">
                  <c:v>15.737237293055856</c:v>
                </c:pt>
                <c:pt idx="3">
                  <c:v>16.280463908016884</c:v>
                </c:pt>
                <c:pt idx="4">
                  <c:v>16.697738146757874</c:v>
                </c:pt>
                <c:pt idx="5">
                  <c:v>17.009248239909123</c:v>
                </c:pt>
                <c:pt idx="6">
                  <c:v>17.234615461488332</c:v>
                </c:pt>
                <c:pt idx="7">
                  <c:v>17.389942077644186</c:v>
                </c:pt>
                <c:pt idx="8">
                  <c:v>17.487096810934261</c:v>
                </c:pt>
                <c:pt idx="9">
                  <c:v>17.533786147442893</c:v>
                </c:pt>
              </c:numCache>
            </c:numRef>
          </c:yVal>
        </c:ser>
        <c:ser>
          <c:idx val="4"/>
          <c:order val="4"/>
          <c:marker>
            <c:symbol val="none"/>
          </c:marker>
          <c:xVal>
            <c:numRef>
              <c:f>'průběhy během roku'!$AJ$16:$AS$16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roku'!$AJ$21:$AS$21</c:f>
              <c:numCache>
                <c:formatCode>General</c:formatCode>
                <c:ptCount val="10"/>
                <c:pt idx="0">
                  <c:v>9.8074948325893008</c:v>
                </c:pt>
                <c:pt idx="1">
                  <c:v>10.35123397961909</c:v>
                </c:pt>
                <c:pt idx="2">
                  <c:v>10.809845636620906</c:v>
                </c:pt>
                <c:pt idx="3">
                  <c:v>11.173427903887363</c:v>
                </c:pt>
                <c:pt idx="4">
                  <c:v>11.448900347253966</c:v>
                </c:pt>
                <c:pt idx="5">
                  <c:v>11.6502341248987</c:v>
                </c:pt>
                <c:pt idx="6">
                  <c:v>11.792118365209141</c:v>
                </c:pt>
                <c:pt idx="7">
                  <c:v>11.887225774104394</c:v>
                </c:pt>
                <c:pt idx="8">
                  <c:v>11.945249489409909</c:v>
                </c:pt>
                <c:pt idx="9">
                  <c:v>11.972652351112172</c:v>
                </c:pt>
              </c:numCache>
            </c:numRef>
          </c:yVal>
        </c:ser>
        <c:ser>
          <c:idx val="5"/>
          <c:order val="5"/>
          <c:marker>
            <c:symbol val="none"/>
          </c:marker>
          <c:xVal>
            <c:numRef>
              <c:f>'průběhy během roku'!$AJ$16:$AS$16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roku'!$AJ$22:$AS$22</c:f>
              <c:numCache>
                <c:formatCode>General</c:formatCode>
                <c:ptCount val="10"/>
                <c:pt idx="0">
                  <c:v>10.522208754325149</c:v>
                </c:pt>
                <c:pt idx="1">
                  <c:v>10.841377512987455</c:v>
                </c:pt>
                <c:pt idx="2">
                  <c:v>11.183112740017977</c:v>
                </c:pt>
                <c:pt idx="3">
                  <c:v>11.478411541979529</c:v>
                </c:pt>
                <c:pt idx="4">
                  <c:v>11.710731576552941</c:v>
                </c:pt>
                <c:pt idx="5">
                  <c:v>11.883523759135471</c:v>
                </c:pt>
                <c:pt idx="6">
                  <c:v>12.006229688842735</c:v>
                </c:pt>
                <c:pt idx="7">
                  <c:v>12.088686447549692</c:v>
                </c:pt>
                <c:pt idx="8">
                  <c:v>12.138990749797678</c:v>
                </c:pt>
                <c:pt idx="9">
                  <c:v>12.162729520989824</c:v>
                </c:pt>
              </c:numCache>
            </c:numRef>
          </c:yVal>
        </c:ser>
        <c:ser>
          <c:idx val="6"/>
          <c:order val="6"/>
          <c:marker>
            <c:symbol val="none"/>
          </c:marker>
          <c:xVal>
            <c:numRef>
              <c:f>'průběhy během roku'!$AJ$16:$AS$16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roku'!$AJ$23:$AS$23</c:f>
              <c:numCache>
                <c:formatCode>General</c:formatCode>
                <c:ptCount val="10"/>
                <c:pt idx="0">
                  <c:v>18.214058017195327</c:v>
                </c:pt>
                <c:pt idx="1">
                  <c:v>16.084252631505411</c:v>
                </c:pt>
                <c:pt idx="2">
                  <c:v>15.147518011067815</c:v>
                </c:pt>
                <c:pt idx="3">
                  <c:v>14.693305872325253</c:v>
                </c:pt>
                <c:pt idx="4">
                  <c:v>14.45038807159399</c:v>
                </c:pt>
                <c:pt idx="5">
                  <c:v>14.307940810579884</c:v>
                </c:pt>
                <c:pt idx="6">
                  <c:v>14.218328317054022</c:v>
                </c:pt>
                <c:pt idx="7">
                  <c:v>14.160485900730293</c:v>
                </c:pt>
                <c:pt idx="8">
                  <c:v>14.125075864053642</c:v>
                </c:pt>
                <c:pt idx="9">
                  <c:v>14.108100799036507</c:v>
                </c:pt>
              </c:numCache>
            </c:numRef>
          </c:yVal>
        </c:ser>
        <c:ser>
          <c:idx val="7"/>
          <c:order val="7"/>
          <c:marker>
            <c:symbol val="none"/>
          </c:marker>
          <c:xVal>
            <c:numRef>
              <c:f>'průběhy během roku'!$AJ$16:$AS$16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roku'!$AJ$24:$AS$24</c:f>
              <c:numCache>
                <c:formatCode>General</c:formatCode>
                <c:ptCount val="10"/>
                <c:pt idx="0">
                  <c:v>20.59312116503958</c:v>
                </c:pt>
                <c:pt idx="1">
                  <c:v>17.695112759056922</c:v>
                </c:pt>
                <c:pt idx="2">
                  <c:v>16.355602989935822</c:v>
                </c:pt>
                <c:pt idx="3">
                  <c:v>15.664067944910251</c:v>
                </c:pt>
                <c:pt idx="4">
                  <c:v>15.269908085776073</c:v>
                </c:pt>
                <c:pt idx="5">
                  <c:v>15.026672568885653</c:v>
                </c:pt>
                <c:pt idx="6">
                  <c:v>14.868910565709236</c:v>
                </c:pt>
                <c:pt idx="7">
                  <c:v>14.765894938043857</c:v>
                </c:pt>
                <c:pt idx="8">
                  <c:v>14.702824903494395</c:v>
                </c:pt>
                <c:pt idx="9">
                  <c:v>14.672693762235269</c:v>
                </c:pt>
              </c:numCache>
            </c:numRef>
          </c:yVal>
        </c:ser>
        <c:ser>
          <c:idx val="8"/>
          <c:order val="8"/>
          <c:marker>
            <c:symbol val="none"/>
          </c:marker>
          <c:xVal>
            <c:numRef>
              <c:f>'průběhy během roku'!$AJ$16:$AS$16</c:f>
              <c:numCache>
                <c:formatCode>General</c:formatCode>
                <c:ptCount val="10"/>
                <c:pt idx="0">
                  <c:v>0.5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2.5</c:v>
                </c:pt>
                <c:pt idx="5">
                  <c:v>3</c:v>
                </c:pt>
                <c:pt idx="6">
                  <c:v>3.5</c:v>
                </c:pt>
                <c:pt idx="7">
                  <c:v>4</c:v>
                </c:pt>
                <c:pt idx="8">
                  <c:v>4.5</c:v>
                </c:pt>
                <c:pt idx="9">
                  <c:v>5</c:v>
                </c:pt>
              </c:numCache>
            </c:numRef>
          </c:xVal>
          <c:yVal>
            <c:numRef>
              <c:f>'průběhy během roku'!$AJ$25:$AS$25</c:f>
              <c:numCache>
                <c:formatCode>General</c:formatCode>
                <c:ptCount val="10"/>
                <c:pt idx="0">
                  <c:v>14.816985054528459</c:v>
                </c:pt>
                <c:pt idx="1">
                  <c:v>13.775498802293034</c:v>
                </c:pt>
                <c:pt idx="2">
                  <c:v>13.40784356181104</c:v>
                </c:pt>
                <c:pt idx="3">
                  <c:v>13.287880006232919</c:v>
                </c:pt>
                <c:pt idx="4">
                  <c:v>13.257284006439692</c:v>
                </c:pt>
                <c:pt idx="5">
                  <c:v>13.255904053469807</c:v>
                </c:pt>
                <c:pt idx="6">
                  <c:v>13.261429230919095</c:v>
                </c:pt>
                <c:pt idx="7">
                  <c:v>13.266517931259603</c:v>
                </c:pt>
                <c:pt idx="8">
                  <c:v>13.269582714471754</c:v>
                </c:pt>
                <c:pt idx="9">
                  <c:v>13.270890752485585</c:v>
                </c:pt>
              </c:numCache>
            </c:numRef>
          </c:yVal>
        </c:ser>
        <c:axId val="330231808"/>
        <c:axId val="330233344"/>
      </c:scatterChart>
      <c:valAx>
        <c:axId val="330231808"/>
        <c:scaling>
          <c:orientation val="minMax"/>
        </c:scaling>
        <c:axPos val="b"/>
        <c:numFmt formatCode="General" sourceLinked="1"/>
        <c:tickLblPos val="nextTo"/>
        <c:crossAx val="330233344"/>
        <c:crosses val="autoZero"/>
        <c:crossBetween val="midCat"/>
      </c:valAx>
      <c:valAx>
        <c:axId val="330233344"/>
        <c:scaling>
          <c:orientation val="minMax"/>
          <c:min val="10"/>
        </c:scaling>
        <c:axPos val="l"/>
        <c:majorGridlines/>
        <c:numFmt formatCode="General" sourceLinked="1"/>
        <c:tickLblPos val="nextTo"/>
        <c:crossAx val="330231808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tx>
            <c:strRef>
              <c:f>'průběhy během roku'!$DP$1</c:f>
              <c:strCache>
                <c:ptCount val="1"/>
                <c:pt idx="0">
                  <c:v>15.1</c:v>
                </c:pt>
              </c:strCache>
            </c:strRef>
          </c:tx>
          <c:marker>
            <c:symbol val="none"/>
          </c:marker>
          <c:val>
            <c:numRef>
              <c:f>'průběhy během roku'!$DQ$1:$EJ$1</c:f>
              <c:numCache>
                <c:formatCode>General</c:formatCode>
                <c:ptCount val="20"/>
                <c:pt idx="0">
                  <c:v>11.25366420211108</c:v>
                </c:pt>
                <c:pt idx="1">
                  <c:v>11.269551226603044</c:v>
                </c:pt>
                <c:pt idx="2">
                  <c:v>11.30145285413937</c:v>
                </c:pt>
                <c:pt idx="3">
                  <c:v>11.349543088732917</c:v>
                </c:pt>
                <c:pt idx="4">
                  <c:v>11.413886045459897</c:v>
                </c:pt>
                <c:pt idx="5">
                  <c:v>11.49421961972423</c:v>
                </c:pt>
                <c:pt idx="6">
                  <c:v>11.589708668485361</c:v>
                </c:pt>
                <c:pt idx="7">
                  <c:v>11.698716159578</c:v>
                </c:pt>
                <c:pt idx="8">
                  <c:v>11.81865849650235</c:v>
                </c:pt>
                <c:pt idx="9">
                  <c:v>11.946015480709603</c:v>
                </c:pt>
                <c:pt idx="10">
                  <c:v>12.076540021043122</c:v>
                </c:pt>
                <c:pt idx="11">
                  <c:v>12.205649901758422</c:v>
                </c:pt>
                <c:pt idx="12">
                  <c:v>12.328903991781345</c:v>
                </c:pt>
                <c:pt idx="13">
                  <c:v>12.442422336555413</c:v>
                </c:pt>
                <c:pt idx="14">
                  <c:v>12.543145487577839</c:v>
                </c:pt>
                <c:pt idx="15">
                  <c:v>12.628904320999553</c:v>
                </c:pt>
                <c:pt idx="16">
                  <c:v>12.698334427380777</c:v>
                </c:pt>
                <c:pt idx="17">
                  <c:v>12.750697597309236</c:v>
                </c:pt>
                <c:pt idx="18">
                  <c:v>12.785672879877319</c:v>
                </c:pt>
                <c:pt idx="19">
                  <c:v>12.80316555739989</c:v>
                </c:pt>
              </c:numCache>
            </c:numRef>
          </c:val>
        </c:ser>
        <c:ser>
          <c:idx val="1"/>
          <c:order val="1"/>
          <c:tx>
            <c:strRef>
              <c:f>'průběhy během roku'!$DP$2</c:f>
              <c:strCache>
                <c:ptCount val="1"/>
                <c:pt idx="0">
                  <c:v>15.4</c:v>
                </c:pt>
              </c:strCache>
            </c:strRef>
          </c:tx>
          <c:marker>
            <c:symbol val="none"/>
          </c:marker>
          <c:val>
            <c:numRef>
              <c:f>'průběhy během roku'!$DQ$2:$EJ$2</c:f>
              <c:numCache>
                <c:formatCode>General</c:formatCode>
                <c:ptCount val="20"/>
                <c:pt idx="0">
                  <c:v>9.3364103084757222</c:v>
                </c:pt>
                <c:pt idx="1">
                  <c:v>9.3695444938239429</c:v>
                </c:pt>
                <c:pt idx="2">
                  <c:v>9.4355117537334277</c:v>
                </c:pt>
                <c:pt idx="3">
                  <c:v>9.5336390436160894</c:v>
                </c:pt>
                <c:pt idx="4">
                  <c:v>9.6627486666776381</c:v>
                </c:pt>
                <c:pt idx="5">
                  <c:v>9.8209828938991404</c:v>
                </c:pt>
                <c:pt idx="6">
                  <c:v>10.005617364424332</c:v>
                </c:pt>
                <c:pt idx="7">
                  <c:v>10.212907435100258</c:v>
                </c:pt>
                <c:pt idx="8">
                  <c:v>10.438020477498688</c:v>
                </c:pt>
                <c:pt idx="9">
                  <c:v>10.675104292719366</c:v>
                </c:pt>
                <c:pt idx="10">
                  <c:v>10.917518687341884</c:v>
                </c:pt>
                <c:pt idx="11">
                  <c:v>11.158211673213362</c:v>
                </c:pt>
                <c:pt idx="12">
                  <c:v>11.39016845883693</c:v>
                </c:pt>
                <c:pt idx="13">
                  <c:v>11.606832981297472</c:v>
                </c:pt>
                <c:pt idx="14">
                  <c:v>11.802421925319013</c:v>
                </c:pt>
                <c:pt idx="15">
                  <c:v>11.972098955971523</c:v>
                </c:pt>
                <c:pt idx="16">
                  <c:v>12.112020894591378</c:v>
                </c:pt>
                <c:pt idx="17">
                  <c:v>12.219292532505298</c:v>
                </c:pt>
                <c:pt idx="18">
                  <c:v>12.291873323013377</c:v>
                </c:pt>
                <c:pt idx="19">
                  <c:v>12.328474344876881</c:v>
                </c:pt>
              </c:numCache>
            </c:numRef>
          </c:val>
        </c:ser>
        <c:ser>
          <c:idx val="2"/>
          <c:order val="2"/>
          <c:tx>
            <c:strRef>
              <c:f>'průběhy během roku'!$DP$3</c:f>
              <c:strCache>
                <c:ptCount val="1"/>
                <c:pt idx="0">
                  <c:v>15.7</c:v>
                </c:pt>
              </c:strCache>
            </c:strRef>
          </c:tx>
          <c:marker>
            <c:symbol val="none"/>
          </c:marker>
          <c:val>
            <c:numRef>
              <c:f>'průběhy během roku'!$DQ$3:$EJ$3</c:f>
              <c:numCache>
                <c:formatCode>General</c:formatCode>
                <c:ptCount val="20"/>
                <c:pt idx="0">
                  <c:v>10.621378753013351</c:v>
                </c:pt>
                <c:pt idx="1">
                  <c:v>10.637997212995517</c:v>
                </c:pt>
                <c:pt idx="2">
                  <c:v>10.670818939504477</c:v>
                </c:pt>
                <c:pt idx="3">
                  <c:v>10.719026710443973</c:v>
                </c:pt>
                <c:pt idx="4">
                  <c:v>10.781428306611202</c:v>
                </c:pt>
                <c:pt idx="5">
                  <c:v>10.856497893144185</c:v>
                </c:pt>
                <c:pt idx="6">
                  <c:v>10.942430388270884</c:v>
                </c:pt>
                <c:pt idx="7">
                  <c:v>11.03720385532529</c:v>
                </c:pt>
                <c:pt idx="8">
                  <c:v>11.138640592881572</c:v>
                </c:pt>
                <c:pt idx="9">
                  <c:v>11.244455042771321</c:v>
                </c:pt>
                <c:pt idx="10">
                  <c:v>11.352279541147682</c:v>
                </c:pt>
                <c:pt idx="11">
                  <c:v>11.459669492905503</c:v>
                </c:pt>
                <c:pt idx="12">
                  <c:v>11.564104055646679</c:v>
                </c:pt>
                <c:pt idx="13">
                  <c:v>11.663005786822618</c:v>
                </c:pt>
                <c:pt idx="14">
                  <c:v>11.753794238421074</c:v>
                </c:pt>
                <c:pt idx="15">
                  <c:v>11.833972745481347</c:v>
                </c:pt>
                <c:pt idx="16">
                  <c:v>11.901235846152638</c:v>
                </c:pt>
                <c:pt idx="17">
                  <c:v>11.953580886203493</c:v>
                </c:pt>
                <c:pt idx="18">
                  <c:v>11.989409477970495</c:v>
                </c:pt>
                <c:pt idx="19">
                  <c:v>12.007609044636382</c:v>
                </c:pt>
              </c:numCache>
            </c:numRef>
          </c:val>
        </c:ser>
        <c:ser>
          <c:idx val="3"/>
          <c:order val="3"/>
          <c:tx>
            <c:strRef>
              <c:f>'průběhy během roku'!$DP$4</c:f>
              <c:strCache>
                <c:ptCount val="1"/>
                <c:pt idx="0">
                  <c:v>15.10</c:v>
                </c:pt>
              </c:strCache>
            </c:strRef>
          </c:tx>
          <c:marker>
            <c:symbol val="none"/>
          </c:marker>
          <c:val>
            <c:numRef>
              <c:f>'průběhy během roku'!$DQ$4:$EJ$4</c:f>
              <c:numCache>
                <c:formatCode>General</c:formatCode>
                <c:ptCount val="20"/>
                <c:pt idx="0">
                  <c:v>12.51683450796534</c:v>
                </c:pt>
                <c:pt idx="1">
                  <c:v>12.516436915322966</c:v>
                </c:pt>
                <c:pt idx="2">
                  <c:v>12.515653019433769</c:v>
                </c:pt>
                <c:pt idx="3">
                  <c:v>12.514507735069955</c:v>
                </c:pt>
                <c:pt idx="4">
                  <c:v>12.513042119032134</c:v>
                </c:pt>
                <c:pt idx="5">
                  <c:v>12.511312621255982</c:v>
                </c:pt>
                <c:pt idx="6">
                  <c:v>12.509384032972218</c:v>
                </c:pt>
                <c:pt idx="7">
                  <c:v>12.507315758329096</c:v>
                </c:pt>
                <c:pt idx="8">
                  <c:v>12.505145617739306</c:v>
                </c:pt>
                <c:pt idx="9">
                  <c:v>12.502879861329214</c:v>
                </c:pt>
                <c:pt idx="10">
                  <c:v>12.500498588624419</c:v>
                </c:pt>
                <c:pt idx="11">
                  <c:v>12.497978857312722</c:v>
                </c:pt>
                <c:pt idx="12">
                  <c:v>12.495325380745323</c:v>
                </c:pt>
                <c:pt idx="13">
                  <c:v>12.492591428994407</c:v>
                </c:pt>
                <c:pt idx="14">
                  <c:v>12.489879868652979</c:v>
                </c:pt>
                <c:pt idx="15">
                  <c:v>12.487326870682933</c:v>
                </c:pt>
                <c:pt idx="16">
                  <c:v>12.485078071880483</c:v>
                </c:pt>
                <c:pt idx="17">
                  <c:v>12.483266740562279</c:v>
                </c:pt>
                <c:pt idx="18">
                  <c:v>12.481999102657033</c:v>
                </c:pt>
                <c:pt idx="19">
                  <c:v>12.481347265823812</c:v>
                </c:pt>
              </c:numCache>
            </c:numRef>
          </c:val>
        </c:ser>
        <c:marker val="1"/>
        <c:axId val="330259072"/>
        <c:axId val="330264960"/>
      </c:lineChart>
      <c:catAx>
        <c:axId val="330259072"/>
        <c:scaling>
          <c:orientation val="minMax"/>
        </c:scaling>
        <c:axPos val="b"/>
        <c:tickLblPos val="nextTo"/>
        <c:crossAx val="330264960"/>
        <c:crosses val="autoZero"/>
        <c:auto val="1"/>
        <c:lblAlgn val="ctr"/>
        <c:lblOffset val="100"/>
      </c:catAx>
      <c:valAx>
        <c:axId val="330264960"/>
        <c:scaling>
          <c:orientation val="minMax"/>
        </c:scaling>
        <c:axPos val="l"/>
        <c:majorGridlines/>
        <c:numFmt formatCode="General" sourceLinked="1"/>
        <c:tickLblPos val="nextTo"/>
        <c:crossAx val="3302590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roku'!$CZ$10:$CZ$23</c:f>
              <c:numCache>
                <c:formatCode>General</c:formatCode>
                <c:ptCount val="14"/>
                <c:pt idx="0">
                  <c:v>2.0814433423055334E-4</c:v>
                </c:pt>
                <c:pt idx="1">
                  <c:v>1.7601891317550431</c:v>
                </c:pt>
                <c:pt idx="2">
                  <c:v>3.4422808585177664</c:v>
                </c:pt>
                <c:pt idx="3">
                  <c:v>4.9935583171209101</c:v>
                </c:pt>
                <c:pt idx="4">
                  <c:v>6.380078857394742</c:v>
                </c:pt>
                <c:pt idx="5">
                  <c:v>7.5837629768024328</c:v>
                </c:pt>
                <c:pt idx="6">
                  <c:v>8.5991190040548595</c:v>
                </c:pt>
                <c:pt idx="7">
                  <c:v>9.4299671468994664</c:v>
                </c:pt>
                <c:pt idx="8">
                  <c:v>10.086387596117911</c:v>
                </c:pt>
                <c:pt idx="9">
                  <c:v>10.582081815552147</c:v>
                </c:pt>
                <c:pt idx="10">
                  <c:v>10.93224657648998</c:v>
                </c:pt>
                <c:pt idx="11">
                  <c:v>11.151973696340724</c:v>
                </c:pt>
                <c:pt idx="12">
                  <c:v>11.255132061858637</c:v>
                </c:pt>
                <c:pt idx="13">
                  <c:v>11.25366420211108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roku'!$DA$10:$DA$23</c:f>
              <c:numCache>
                <c:formatCode>General</c:formatCode>
                <c:ptCount val="14"/>
                <c:pt idx="0">
                  <c:v>10.006374630097763</c:v>
                </c:pt>
                <c:pt idx="1">
                  <c:v>8.9119788238165931</c:v>
                </c:pt>
                <c:pt idx="2">
                  <c:v>8.2243300829326209</c:v>
                </c:pt>
                <c:pt idx="3">
                  <c:v>7.8567885831636497</c:v>
                </c:pt>
                <c:pt idx="4">
                  <c:v>7.7304250789010327</c:v>
                </c:pt>
                <c:pt idx="5">
                  <c:v>7.7760638300361125</c:v>
                </c:pt>
                <c:pt idx="6">
                  <c:v>7.9352050890832126</c:v>
                </c:pt>
                <c:pt idx="7">
                  <c:v>8.1600243823408238</c:v>
                </c:pt>
                <c:pt idx="8">
                  <c:v>8.4127200676823595</c:v>
                </c:pt>
                <c:pt idx="9">
                  <c:v>8.6644855700028831</c:v>
                </c:pt>
                <c:pt idx="10">
                  <c:v>8.8943352688829176</c:v>
                </c:pt>
                <c:pt idx="11">
                  <c:v>9.0879466463279677</c:v>
                </c:pt>
                <c:pt idx="12">
                  <c:v>9.2366199669880764</c:v>
                </c:pt>
                <c:pt idx="13">
                  <c:v>9.3364103084757222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roku'!$DB$10:$DB$23</c:f>
              <c:numCache>
                <c:formatCode>General</c:formatCode>
                <c:ptCount val="14"/>
                <c:pt idx="0">
                  <c:v>19.999844525018389</c:v>
                </c:pt>
                <c:pt idx="1">
                  <c:v>18.620405745306527</c:v>
                </c:pt>
                <c:pt idx="2">
                  <c:v>17.30018313454238</c:v>
                </c:pt>
                <c:pt idx="3">
                  <c:v>16.080626854125438</c:v>
                </c:pt>
                <c:pt idx="4">
                  <c:v>14.98639449601494</c:v>
                </c:pt>
                <c:pt idx="5">
                  <c:v>14.029037095103764</c:v>
                </c:pt>
                <c:pt idx="6">
                  <c:v>13.210358132683568</c:v>
                </c:pt>
                <c:pt idx="7">
                  <c:v>12.525370342201995</c:v>
                </c:pt>
                <c:pt idx="8">
                  <c:v>11.964796116895656</c:v>
                </c:pt>
                <c:pt idx="9">
                  <c:v>11.517092312812933</c:v>
                </c:pt>
                <c:pt idx="10">
                  <c:v>11.170016629354208</c:v>
                </c:pt>
                <c:pt idx="11">
                  <c:v>10.911779174136994</c:v>
                </c:pt>
                <c:pt idx="12">
                  <c:v>10.731835547830183</c:v>
                </c:pt>
                <c:pt idx="13">
                  <c:v>10.621378753013351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roku'!$DC$10:$DC$23</c:f>
              <c:numCache>
                <c:formatCode>General</c:formatCode>
                <c:ptCount val="14"/>
                <c:pt idx="0">
                  <c:v>10.002382957402336</c:v>
                </c:pt>
                <c:pt idx="1">
                  <c:v>11.458723376407638</c:v>
                </c:pt>
                <c:pt idx="2">
                  <c:v>12.494917057176382</c:v>
                </c:pt>
                <c:pt idx="3">
                  <c:v>13.185378407195845</c:v>
                </c:pt>
                <c:pt idx="4">
                  <c:v>13.598965055164502</c:v>
                </c:pt>
                <c:pt idx="5">
                  <c:v>13.797527835784217</c:v>
                </c:pt>
                <c:pt idx="6">
                  <c:v>13.835115548337905</c:v>
                </c:pt>
                <c:pt idx="7">
                  <c:v>13.757699626939434</c:v>
                </c:pt>
                <c:pt idx="8">
                  <c:v>13.603303886400315</c:v>
                </c:pt>
                <c:pt idx="9">
                  <c:v>13.402428960096346</c:v>
                </c:pt>
                <c:pt idx="10">
                  <c:v>13.178663090339487</c:v>
                </c:pt>
                <c:pt idx="11">
                  <c:v>12.949379818435764</c:v>
                </c:pt>
                <c:pt idx="12">
                  <c:v>12.726439761536145</c:v>
                </c:pt>
                <c:pt idx="13">
                  <c:v>12.51683450796534</c:v>
                </c:pt>
              </c:numCache>
            </c:numRef>
          </c:yVal>
        </c:ser>
        <c:ser>
          <c:idx val="4"/>
          <c:order val="4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roku'!$DD$10:$DD$23</c:f>
              <c:numCache>
                <c:formatCode>General</c:formatCode>
                <c:ptCount val="14"/>
              </c:numCache>
            </c:numRef>
          </c:yVal>
        </c:ser>
        <c:ser>
          <c:idx val="5"/>
          <c:order val="5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roku'!$DE$10:$DE$23</c:f>
              <c:numCache>
                <c:formatCode>General</c:formatCode>
                <c:ptCount val="14"/>
                <c:pt idx="0">
                  <c:v>2.0814433423055334E-4</c:v>
                </c:pt>
                <c:pt idx="1">
                  <c:v>1.9997567877953293</c:v>
                </c:pt>
                <c:pt idx="2">
                  <c:v>3.8897521543876672</c:v>
                </c:pt>
                <c:pt idx="3">
                  <c:v>5.5922401413602918</c:v>
                </c:pt>
                <c:pt idx="4">
                  <c:v>7.0584257189971984</c:v>
                </c:pt>
                <c:pt idx="5">
                  <c:v>8.2757546023799797</c:v>
                </c:pt>
                <c:pt idx="6">
                  <c:v>9.2564260445362549</c:v>
                </c:pt>
                <c:pt idx="7">
                  <c:v>10.024052220152612</c:v>
                </c:pt>
                <c:pt idx="8">
                  <c:v>10.605193383082229</c:v>
                </c:pt>
                <c:pt idx="9">
                  <c:v>11.025230150171462</c:v>
                </c:pt>
                <c:pt idx="10">
                  <c:v>11.30669685468991</c:v>
                </c:pt>
                <c:pt idx="11">
                  <c:v>11.468754617409013</c:v>
                </c:pt>
                <c:pt idx="12">
                  <c:v>11.527128682574933</c:v>
                </c:pt>
                <c:pt idx="13">
                  <c:v>11.49421961972423</c:v>
                </c:pt>
              </c:numCache>
            </c:numRef>
          </c:yVal>
        </c:ser>
        <c:ser>
          <c:idx val="6"/>
          <c:order val="6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roku'!$DF$10:$DF$23</c:f>
              <c:numCache>
                <c:formatCode>General</c:formatCode>
                <c:ptCount val="14"/>
                <c:pt idx="0">
                  <c:v>10.006374630097763</c:v>
                </c:pt>
                <c:pt idx="1">
                  <c:v>9.1398207924192789</c:v>
                </c:pt>
                <c:pt idx="2">
                  <c:v>8.6587510607654963</c:v>
                </c:pt>
                <c:pt idx="3">
                  <c:v>8.4581159113416859</c:v>
                </c:pt>
                <c:pt idx="4">
                  <c:v>8.4461411481936501</c:v>
                </c:pt>
                <c:pt idx="5">
                  <c:v>8.552970557083345</c:v>
                </c:pt>
                <c:pt idx="6">
                  <c:v>8.7283433301873572</c:v>
                </c:pt>
                <c:pt idx="7">
                  <c:v>8.9361901551268339</c:v>
                </c:pt>
                <c:pt idx="8">
                  <c:v>9.1503112249494016</c:v>
                </c:pt>
                <c:pt idx="9">
                  <c:v>9.3516496713483921</c:v>
                </c:pt>
                <c:pt idx="10">
                  <c:v>9.5266516355367852</c:v>
                </c:pt>
                <c:pt idx="11">
                  <c:v>9.6662291540696721</c:v>
                </c:pt>
                <c:pt idx="12">
                  <c:v>9.7650446465884535</c:v>
                </c:pt>
                <c:pt idx="13">
                  <c:v>9.8209828938991404</c:v>
                </c:pt>
              </c:numCache>
            </c:numRef>
          </c:yVal>
        </c:ser>
        <c:ser>
          <c:idx val="7"/>
          <c:order val="7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roku'!$DG$10:$DG$23</c:f>
              <c:numCache>
                <c:formatCode>General</c:formatCode>
                <c:ptCount val="14"/>
                <c:pt idx="0">
                  <c:v>19.999844525018389</c:v>
                </c:pt>
                <c:pt idx="1">
                  <c:v>18.629220792571896</c:v>
                </c:pt>
                <c:pt idx="2">
                  <c:v>17.322916753004698</c:v>
                </c:pt>
                <c:pt idx="3">
                  <c:v>16.125663232527518</c:v>
                </c:pt>
                <c:pt idx="4">
                  <c:v>15.062948806317657</c:v>
                </c:pt>
                <c:pt idx="5">
                  <c:v>14.143132949824935</c:v>
                </c:pt>
                <c:pt idx="6">
                  <c:v>13.363031548896364</c:v>
                </c:pt>
                <c:pt idx="7">
                  <c:v>12.713118440895277</c:v>
                </c:pt>
                <c:pt idx="8">
                  <c:v>12.181016951193575</c:v>
                </c:pt>
                <c:pt idx="9">
                  <c:v>11.753582659323349</c:v>
                </c:pt>
                <c:pt idx="10">
                  <c:v>11.418119440775204</c:v>
                </c:pt>
                <c:pt idx="11">
                  <c:v>11.163100576861989</c:v>
                </c:pt>
                <c:pt idx="12">
                  <c:v>10.978595056118703</c:v>
                </c:pt>
                <c:pt idx="13">
                  <c:v>10.856497893144185</c:v>
                </c:pt>
              </c:numCache>
            </c:numRef>
          </c:yVal>
        </c:ser>
        <c:ser>
          <c:idx val="8"/>
          <c:order val="8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roku'!$DH$10:$DH$23</c:f>
              <c:numCache>
                <c:formatCode>General</c:formatCode>
                <c:ptCount val="14"/>
                <c:pt idx="0">
                  <c:v>10.002382957402336</c:v>
                </c:pt>
                <c:pt idx="1">
                  <c:v>11.480627387669756</c:v>
                </c:pt>
                <c:pt idx="2">
                  <c:v>12.533329971021457</c:v>
                </c:pt>
                <c:pt idx="3">
                  <c:v>13.231471255003292</c:v>
                </c:pt>
                <c:pt idx="4">
                  <c:v>13.642655893247195</c:v>
                </c:pt>
                <c:pt idx="5">
                  <c:v>13.831717810823134</c:v>
                </c:pt>
                <c:pt idx="6">
                  <c:v>13.857186753263909</c:v>
                </c:pt>
                <c:pt idx="7">
                  <c:v>13.768580973843026</c:v>
                </c:pt>
                <c:pt idx="8">
                  <c:v>13.605766414114877</c:v>
                </c:pt>
                <c:pt idx="9">
                  <c:v>13.399634918025638</c:v>
                </c:pt>
                <c:pt idx="10">
                  <c:v>13.173281576336519</c:v>
                </c:pt>
                <c:pt idx="11">
                  <c:v>12.943220856353982</c:v>
                </c:pt>
                <c:pt idx="12">
                  <c:v>12.720451217325602</c:v>
                </c:pt>
                <c:pt idx="13">
                  <c:v>12.511312621255982</c:v>
                </c:pt>
              </c:numCache>
            </c:numRef>
          </c:yVal>
        </c:ser>
        <c:ser>
          <c:idx val="9"/>
          <c:order val="9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roku'!$DI$10:$DI$23</c:f>
              <c:numCache>
                <c:formatCode>General</c:formatCode>
                <c:ptCount val="14"/>
                <c:pt idx="0">
                  <c:v>2.0814433423055334E-4</c:v>
                </c:pt>
                <c:pt idx="1">
                  <c:v>3.217364068859911</c:v>
                </c:pt>
                <c:pt idx="2">
                  <c:v>5.930948633608577</c:v>
                </c:pt>
                <c:pt idx="3">
                  <c:v>8.714947177245941</c:v>
                </c:pt>
                <c:pt idx="4">
                  <c:v>9.9515976810812923</c:v>
                </c:pt>
                <c:pt idx="5">
                  <c:v>10.695810758865385</c:v>
                </c:pt>
                <c:pt idx="6">
                  <c:v>11.211656655416215</c:v>
                </c:pt>
                <c:pt idx="7">
                  <c:v>11.580556094030685</c:v>
                </c:pt>
                <c:pt idx="8">
                  <c:v>11.836486892625587</c:v>
                </c:pt>
                <c:pt idx="9">
                  <c:v>11.998832278003007</c:v>
                </c:pt>
                <c:pt idx="10">
                  <c:v>12.08128107063134</c:v>
                </c:pt>
                <c:pt idx="11">
                  <c:v>12.094524858979495</c:v>
                </c:pt>
                <c:pt idx="12">
                  <c:v>12.047158738646036</c:v>
                </c:pt>
                <c:pt idx="13">
                  <c:v>11.946015480709603</c:v>
                </c:pt>
              </c:numCache>
            </c:numRef>
          </c:yVal>
        </c:ser>
        <c:ser>
          <c:idx val="10"/>
          <c:order val="10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roku'!$DJ$10:$DJ$23</c:f>
              <c:numCache>
                <c:formatCode>General</c:formatCode>
                <c:ptCount val="14"/>
                <c:pt idx="0">
                  <c:v>10.006374630097763</c:v>
                </c:pt>
                <c:pt idx="1">
                  <c:v>9.844112570366601</c:v>
                </c:pt>
                <c:pt idx="2">
                  <c:v>9.9466762388194212</c:v>
                </c:pt>
                <c:pt idx="3">
                  <c:v>10.477385379778703</c:v>
                </c:pt>
                <c:pt idx="4">
                  <c:v>10.54743671412629</c:v>
                </c:pt>
                <c:pt idx="5">
                  <c:v>10.549338954394686</c:v>
                </c:pt>
                <c:pt idx="6">
                  <c:v>10.56098175272572</c:v>
                </c:pt>
                <c:pt idx="7">
                  <c:v>10.590141769772471</c:v>
                </c:pt>
                <c:pt idx="8">
                  <c:v>10.629074784820752</c:v>
                </c:pt>
                <c:pt idx="9">
                  <c:v>10.667739840494457</c:v>
                </c:pt>
                <c:pt idx="10">
                  <c:v>10.697280935627742</c:v>
                </c:pt>
                <c:pt idx="11">
                  <c:v>10.710955869034455</c:v>
                </c:pt>
                <c:pt idx="12">
                  <c:v>10.704309695674141</c:v>
                </c:pt>
                <c:pt idx="13">
                  <c:v>10.675104292719366</c:v>
                </c:pt>
              </c:numCache>
            </c:numRef>
          </c:yVal>
        </c:ser>
        <c:ser>
          <c:idx val="11"/>
          <c:order val="11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roku'!$DK$10:$DK$23</c:f>
              <c:numCache>
                <c:formatCode>General</c:formatCode>
                <c:ptCount val="14"/>
                <c:pt idx="0">
                  <c:v>19.999844525018389</c:v>
                </c:pt>
                <c:pt idx="1">
                  <c:v>18.433832664514235</c:v>
                </c:pt>
                <c:pt idx="2">
                  <c:v>17.038831837716959</c:v>
                </c:pt>
                <c:pt idx="3">
                  <c:v>15.718001670162012</c:v>
                </c:pt>
                <c:pt idx="4">
                  <c:v>14.807200291833206</c:v>
                </c:pt>
                <c:pt idx="5">
                  <c:v>14.070743478739885</c:v>
                </c:pt>
                <c:pt idx="6">
                  <c:v>13.449376444963814</c:v>
                </c:pt>
                <c:pt idx="7">
                  <c:v>12.922896621858591</c:v>
                </c:pt>
                <c:pt idx="8">
                  <c:v>12.480200452550321</c:v>
                </c:pt>
                <c:pt idx="9">
                  <c:v>12.1125023381446</c:v>
                </c:pt>
                <c:pt idx="10">
                  <c:v>11.811880302190703</c:v>
                </c:pt>
                <c:pt idx="11">
                  <c:v>11.571108879699004</c:v>
                </c:pt>
                <c:pt idx="12">
                  <c:v>11.383781992073303</c:v>
                </c:pt>
                <c:pt idx="13">
                  <c:v>11.244455042771321</c:v>
                </c:pt>
              </c:numCache>
            </c:numRef>
          </c:yVal>
        </c:ser>
        <c:ser>
          <c:idx val="12"/>
          <c:order val="12"/>
          <c:marker>
            <c:symbol val="none"/>
          </c:marker>
          <c:xVal>
            <c:numRef>
              <c:f>'průběhy během roku'!$CY$10:$CY$23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roku'!$DL$10:$DL$23</c:f>
              <c:numCache>
                <c:formatCode>General</c:formatCode>
                <c:ptCount val="14"/>
                <c:pt idx="0">
                  <c:v>10.002382957402336</c:v>
                </c:pt>
                <c:pt idx="1">
                  <c:v>11.800605658033804</c:v>
                </c:pt>
                <c:pt idx="2">
                  <c:v>13.007173949696055</c:v>
                </c:pt>
                <c:pt idx="3">
                  <c:v>13.934880980422546</c:v>
                </c:pt>
                <c:pt idx="4">
                  <c:v>14.188333095364658</c:v>
                </c:pt>
                <c:pt idx="5">
                  <c:v>14.193462179534981</c:v>
                </c:pt>
                <c:pt idx="6">
                  <c:v>14.076710654358253</c:v>
                </c:pt>
                <c:pt idx="7">
                  <c:v>13.891139649965455</c:v>
                </c:pt>
                <c:pt idx="8">
                  <c:v>13.667057119573501</c:v>
                </c:pt>
                <c:pt idx="9">
                  <c:v>13.424854716534563</c:v>
                </c:pt>
                <c:pt idx="10">
                  <c:v>13.178967313028828</c:v>
                </c:pt>
                <c:pt idx="11">
                  <c:v>12.939468201949683</c:v>
                </c:pt>
                <c:pt idx="12">
                  <c:v>12.71291285677173</c:v>
                </c:pt>
                <c:pt idx="13">
                  <c:v>12.502879861329214</c:v>
                </c:pt>
              </c:numCache>
            </c:numRef>
          </c:yVal>
        </c:ser>
        <c:axId val="330409088"/>
        <c:axId val="330410624"/>
      </c:scatterChart>
      <c:valAx>
        <c:axId val="330409088"/>
        <c:scaling>
          <c:orientation val="minMax"/>
        </c:scaling>
        <c:axPos val="b"/>
        <c:majorGridlines/>
        <c:numFmt formatCode="General" sourceLinked="1"/>
        <c:tickLblPos val="nextTo"/>
        <c:crossAx val="330410624"/>
        <c:crosses val="autoZero"/>
        <c:crossBetween val="midCat"/>
        <c:majorUnit val="1"/>
      </c:valAx>
      <c:valAx>
        <c:axId val="330410624"/>
        <c:scaling>
          <c:orientation val="minMax"/>
          <c:max val="20"/>
        </c:scaling>
        <c:axPos val="l"/>
        <c:majorGridlines/>
        <c:minorGridlines/>
        <c:numFmt formatCode="General" sourceLinked="1"/>
        <c:tickLblPos val="nextTo"/>
        <c:crossAx val="330409088"/>
        <c:crosses val="autoZero"/>
        <c:crossBetween val="midCat"/>
        <c:minorUnit val="1"/>
      </c:valAx>
      <c:spPr>
        <a:noFill/>
      </c:spPr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'průběhy během roku'!$CY$25:$CY$38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roku'!$CZ$25:$CZ$38</c:f>
              <c:numCache>
                <c:formatCode>General</c:formatCode>
                <c:ptCount val="14"/>
                <c:pt idx="0">
                  <c:v>2.0814433423055334E-4</c:v>
                </c:pt>
                <c:pt idx="1">
                  <c:v>3.217364068859911</c:v>
                </c:pt>
                <c:pt idx="2">
                  <c:v>5.930948633608577</c:v>
                </c:pt>
                <c:pt idx="3">
                  <c:v>8.714947177245941</c:v>
                </c:pt>
                <c:pt idx="4">
                  <c:v>9.9515976810812923</c:v>
                </c:pt>
                <c:pt idx="5">
                  <c:v>10.695810758865385</c:v>
                </c:pt>
                <c:pt idx="6">
                  <c:v>11.211656655416215</c:v>
                </c:pt>
                <c:pt idx="7">
                  <c:v>11.580556094030685</c:v>
                </c:pt>
                <c:pt idx="8">
                  <c:v>11.836486892625587</c:v>
                </c:pt>
                <c:pt idx="9">
                  <c:v>11.998832278003007</c:v>
                </c:pt>
                <c:pt idx="10">
                  <c:v>12.08128107063134</c:v>
                </c:pt>
                <c:pt idx="11">
                  <c:v>12.094524858979495</c:v>
                </c:pt>
                <c:pt idx="12">
                  <c:v>12.047158738646036</c:v>
                </c:pt>
                <c:pt idx="13">
                  <c:v>11.946015480709603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'průběhy během roku'!$CY$25:$CY$38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roku'!$DA$25:$DA$38</c:f>
              <c:numCache>
                <c:formatCode>General</c:formatCode>
                <c:ptCount val="14"/>
                <c:pt idx="0">
                  <c:v>10.006374630097763</c:v>
                </c:pt>
                <c:pt idx="1">
                  <c:v>9.844112570366601</c:v>
                </c:pt>
                <c:pt idx="2">
                  <c:v>9.9466762388194212</c:v>
                </c:pt>
                <c:pt idx="3">
                  <c:v>10.477385379778703</c:v>
                </c:pt>
                <c:pt idx="4">
                  <c:v>10.54743671412629</c:v>
                </c:pt>
                <c:pt idx="5">
                  <c:v>10.549338954394686</c:v>
                </c:pt>
                <c:pt idx="6">
                  <c:v>10.56098175272572</c:v>
                </c:pt>
                <c:pt idx="7">
                  <c:v>10.590141769772471</c:v>
                </c:pt>
                <c:pt idx="8">
                  <c:v>10.629074784820752</c:v>
                </c:pt>
                <c:pt idx="9">
                  <c:v>10.667739840494457</c:v>
                </c:pt>
                <c:pt idx="10">
                  <c:v>10.697280935627742</c:v>
                </c:pt>
                <c:pt idx="11">
                  <c:v>10.710955869034455</c:v>
                </c:pt>
                <c:pt idx="12">
                  <c:v>10.704309695674141</c:v>
                </c:pt>
                <c:pt idx="13">
                  <c:v>10.675104292719366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'průběhy během roku'!$CY$25:$CY$38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roku'!$DB$25:$DB$38</c:f>
              <c:numCache>
                <c:formatCode>General</c:formatCode>
                <c:ptCount val="14"/>
                <c:pt idx="0">
                  <c:v>19.999844525018389</c:v>
                </c:pt>
                <c:pt idx="1">
                  <c:v>18.433832664514235</c:v>
                </c:pt>
                <c:pt idx="2">
                  <c:v>17.038831837716959</c:v>
                </c:pt>
                <c:pt idx="3">
                  <c:v>15.718001670162012</c:v>
                </c:pt>
                <c:pt idx="4">
                  <c:v>14.807200291833206</c:v>
                </c:pt>
                <c:pt idx="5">
                  <c:v>14.070743478739885</c:v>
                </c:pt>
                <c:pt idx="6">
                  <c:v>13.449376444963814</c:v>
                </c:pt>
                <c:pt idx="7">
                  <c:v>12.922896621858591</c:v>
                </c:pt>
                <c:pt idx="8">
                  <c:v>12.480200452550321</c:v>
                </c:pt>
                <c:pt idx="9">
                  <c:v>12.1125023381446</c:v>
                </c:pt>
                <c:pt idx="10">
                  <c:v>11.811880302190703</c:v>
                </c:pt>
                <c:pt idx="11">
                  <c:v>11.571108879699004</c:v>
                </c:pt>
                <c:pt idx="12">
                  <c:v>11.383781992073303</c:v>
                </c:pt>
                <c:pt idx="13">
                  <c:v>11.244455042771321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'průběhy během roku'!$CY$25:$CY$38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roku'!$DC$25:$DC$38</c:f>
              <c:numCache>
                <c:formatCode>General</c:formatCode>
                <c:ptCount val="14"/>
                <c:pt idx="0">
                  <c:v>10.002382957402336</c:v>
                </c:pt>
                <c:pt idx="1">
                  <c:v>11.800605658033804</c:v>
                </c:pt>
                <c:pt idx="2">
                  <c:v>13.007173949696055</c:v>
                </c:pt>
                <c:pt idx="3">
                  <c:v>13.934880980422546</c:v>
                </c:pt>
                <c:pt idx="4">
                  <c:v>14.188333095364658</c:v>
                </c:pt>
                <c:pt idx="5">
                  <c:v>14.193462179534981</c:v>
                </c:pt>
                <c:pt idx="6">
                  <c:v>14.076710654358253</c:v>
                </c:pt>
                <c:pt idx="7">
                  <c:v>13.891139649965455</c:v>
                </c:pt>
                <c:pt idx="8">
                  <c:v>13.667057119573501</c:v>
                </c:pt>
                <c:pt idx="9">
                  <c:v>13.424854716534563</c:v>
                </c:pt>
                <c:pt idx="10">
                  <c:v>13.178967313028828</c:v>
                </c:pt>
                <c:pt idx="11">
                  <c:v>12.939468201949683</c:v>
                </c:pt>
                <c:pt idx="12">
                  <c:v>12.71291285677173</c:v>
                </c:pt>
                <c:pt idx="13">
                  <c:v>12.502879861329214</c:v>
                </c:pt>
              </c:numCache>
            </c:numRef>
          </c:yVal>
        </c:ser>
        <c:ser>
          <c:idx val="4"/>
          <c:order val="4"/>
          <c:marker>
            <c:symbol val="none"/>
          </c:marker>
          <c:xVal>
            <c:numRef>
              <c:f>'průběhy během roku'!$CY$25:$CY$38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roku'!$DD$25:$DD$38</c:f>
              <c:numCache>
                <c:formatCode>General</c:formatCode>
                <c:ptCount val="14"/>
                <c:pt idx="0">
                  <c:v>24.999947963916441</c:v>
                </c:pt>
                <c:pt idx="1">
                  <c:v>13.940973545141764</c:v>
                </c:pt>
                <c:pt idx="2">
                  <c:v>12.950047109227365</c:v>
                </c:pt>
                <c:pt idx="3">
                  <c:v>11.581296739964632</c:v>
                </c:pt>
                <c:pt idx="4">
                  <c:v>11.507085858388585</c:v>
                </c:pt>
                <c:pt idx="5">
                  <c:v>11.701333658097141</c:v>
                </c:pt>
                <c:pt idx="6">
                  <c:v>11.920599372006594</c:v>
                </c:pt>
                <c:pt idx="7">
                  <c:v>12.10172794051725</c:v>
                </c:pt>
                <c:pt idx="8">
                  <c:v>12.228328698626616</c:v>
                </c:pt>
                <c:pt idx="9">
                  <c:v>12.298091392183791</c:v>
                </c:pt>
                <c:pt idx="10">
                  <c:v>12.313528075025669</c:v>
                </c:pt>
                <c:pt idx="11">
                  <c:v>12.278801781858817</c:v>
                </c:pt>
                <c:pt idx="12">
                  <c:v>12.198406538299016</c:v>
                </c:pt>
                <c:pt idx="13">
                  <c:v>12.076540021043122</c:v>
                </c:pt>
              </c:numCache>
            </c:numRef>
          </c:yVal>
        </c:ser>
        <c:ser>
          <c:idx val="5"/>
          <c:order val="5"/>
          <c:marker>
            <c:symbol val="none"/>
          </c:marker>
          <c:xVal>
            <c:numRef>
              <c:f>'průběhy během roku'!$CY$25:$CY$38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roku'!$DE$25:$DE$38</c:f>
              <c:numCache>
                <c:formatCode>General</c:formatCode>
                <c:ptCount val="14"/>
                <c:pt idx="0">
                  <c:v>22.498406342475558</c:v>
                </c:pt>
                <c:pt idx="1">
                  <c:v>13.849792411380626</c:v>
                </c:pt>
                <c:pt idx="2">
                  <c:v>12.982719881051155</c:v>
                </c:pt>
                <c:pt idx="3">
                  <c:v>11.908982496595039</c:v>
                </c:pt>
                <c:pt idx="4">
                  <c:v>11.484856684614117</c:v>
                </c:pt>
                <c:pt idx="5">
                  <c:v>11.276586661927894</c:v>
                </c:pt>
                <c:pt idx="6">
                  <c:v>11.16526848213595</c:v>
                </c:pt>
                <c:pt idx="7">
                  <c:v>11.105985133665541</c:v>
                </c:pt>
                <c:pt idx="8">
                  <c:v>11.074679358317828</c:v>
                </c:pt>
                <c:pt idx="9">
                  <c:v>11.055388244069814</c:v>
                </c:pt>
                <c:pt idx="10">
                  <c:v>11.036719207151181</c:v>
                </c:pt>
                <c:pt idx="11">
                  <c:v>11.010628883257965</c:v>
                </c:pt>
                <c:pt idx="12">
                  <c:v>10.971847258105527</c:v>
                </c:pt>
                <c:pt idx="13">
                  <c:v>10.917518687341884</c:v>
                </c:pt>
              </c:numCache>
            </c:numRef>
          </c:yVal>
        </c:ser>
        <c:ser>
          <c:idx val="6"/>
          <c:order val="6"/>
          <c:marker>
            <c:symbol val="none"/>
          </c:marker>
          <c:xVal>
            <c:numRef>
              <c:f>'průběhy během roku'!$CY$25:$CY$38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roku'!$DF$25:$DF$38</c:f>
              <c:numCache>
                <c:formatCode>General</c:formatCode>
                <c:ptCount val="14"/>
                <c:pt idx="0">
                  <c:v>20.000038868745403</c:v>
                </c:pt>
                <c:pt idx="1">
                  <c:v>15.900525458122694</c:v>
                </c:pt>
                <c:pt idx="2">
                  <c:v>15.488053293588191</c:v>
                </c:pt>
                <c:pt idx="3">
                  <c:v>15.154377197172311</c:v>
                </c:pt>
                <c:pt idx="4">
                  <c:v>14.572437262169814</c:v>
                </c:pt>
                <c:pt idx="5">
                  <c:v>13.982443040450445</c:v>
                </c:pt>
                <c:pt idx="6">
                  <c:v>13.442464658984072</c:v>
                </c:pt>
                <c:pt idx="7">
                  <c:v>12.966624095792165</c:v>
                </c:pt>
                <c:pt idx="8">
                  <c:v>12.556447619866356</c:v>
                </c:pt>
                <c:pt idx="9">
                  <c:v>12.209069998931824</c:v>
                </c:pt>
                <c:pt idx="10">
                  <c:v>11.919937462844581</c:v>
                </c:pt>
                <c:pt idx="11">
                  <c:v>11.683982522225328</c:v>
                </c:pt>
                <c:pt idx="12">
                  <c:v>11.496253851976116</c:v>
                </c:pt>
                <c:pt idx="13">
                  <c:v>11.352279541147682</c:v>
                </c:pt>
              </c:numCache>
            </c:numRef>
          </c:yVal>
        </c:ser>
        <c:ser>
          <c:idx val="7"/>
          <c:order val="7"/>
          <c:marker>
            <c:symbol val="none"/>
          </c:marker>
          <c:xVal>
            <c:numRef>
              <c:f>'průběhy během roku'!$CY$25:$CY$38</c:f>
              <c:numCache>
                <c:formatCode>General</c:formatCode>
                <c:ptCount val="14"/>
                <c:pt idx="0">
                  <c:v>0</c:v>
                </c:pt>
                <c:pt idx="1">
                  <c:v>0.5</c:v>
                </c:pt>
                <c:pt idx="2">
                  <c:v>1</c:v>
                </c:pt>
                <c:pt idx="3">
                  <c:v>1.5</c:v>
                </c:pt>
                <c:pt idx="4">
                  <c:v>2</c:v>
                </c:pt>
                <c:pt idx="5">
                  <c:v>2.5</c:v>
                </c:pt>
                <c:pt idx="6">
                  <c:v>3</c:v>
                </c:pt>
                <c:pt idx="7">
                  <c:v>3.5</c:v>
                </c:pt>
                <c:pt idx="8">
                  <c:v>4</c:v>
                </c:pt>
                <c:pt idx="9">
                  <c:v>4.5</c:v>
                </c:pt>
                <c:pt idx="10">
                  <c:v>5</c:v>
                </c:pt>
                <c:pt idx="11">
                  <c:v>5.5</c:v>
                </c:pt>
                <c:pt idx="12">
                  <c:v>6</c:v>
                </c:pt>
                <c:pt idx="13">
                  <c:v>6.5</c:v>
                </c:pt>
              </c:numCache>
            </c:numRef>
          </c:xVal>
          <c:yVal>
            <c:numRef>
              <c:f>'průběhy během roku'!$DG$25:$DG$38</c:f>
              <c:numCache>
                <c:formatCode>General</c:formatCode>
                <c:ptCount val="14"/>
                <c:pt idx="0">
                  <c:v>22.499404260649417</c:v>
                </c:pt>
                <c:pt idx="1">
                  <c:v>15.977873316712918</c:v>
                </c:pt>
                <c:pt idx="2">
                  <c:v>15.439537190609197</c:v>
                </c:pt>
                <c:pt idx="3">
                  <c:v>14.808264527184534</c:v>
                </c:pt>
                <c:pt idx="4">
                  <c:v>14.574668542964902</c:v>
                </c:pt>
                <c:pt idx="5">
                  <c:v>14.386703889476241</c:v>
                </c:pt>
                <c:pt idx="6">
                  <c:v>14.177692336508663</c:v>
                </c:pt>
                <c:pt idx="7">
                  <c:v>13.943261745130826</c:v>
                </c:pt>
                <c:pt idx="8">
                  <c:v>13.692366245683539</c:v>
                </c:pt>
                <c:pt idx="9">
                  <c:v>13.435591749394845</c:v>
                </c:pt>
                <c:pt idx="10">
                  <c:v>13.182130269503801</c:v>
                </c:pt>
                <c:pt idx="11">
                  <c:v>12.939003821037968</c:v>
                </c:pt>
                <c:pt idx="12">
                  <c:v>12.710947075105755</c:v>
                </c:pt>
                <c:pt idx="13">
                  <c:v>12.500498588624419</c:v>
                </c:pt>
              </c:numCache>
            </c:numRef>
          </c:yVal>
        </c:ser>
        <c:axId val="330325376"/>
        <c:axId val="330343552"/>
      </c:scatterChart>
      <c:valAx>
        <c:axId val="330325376"/>
        <c:scaling>
          <c:orientation val="minMax"/>
        </c:scaling>
        <c:axPos val="b"/>
        <c:numFmt formatCode="General" sourceLinked="1"/>
        <c:tickLblPos val="nextTo"/>
        <c:crossAx val="330343552"/>
        <c:crosses val="autoZero"/>
        <c:crossBetween val="midCat"/>
      </c:valAx>
      <c:valAx>
        <c:axId val="330343552"/>
        <c:scaling>
          <c:orientation val="minMax"/>
        </c:scaling>
        <c:axPos val="l"/>
        <c:majorGridlines/>
        <c:numFmt formatCode="General" sourceLinked="1"/>
        <c:tickLblPos val="nextTo"/>
        <c:crossAx val="33032537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'soumernost polí'!$C$5:$V$5</c:f>
              <c:numCache>
                <c:formatCode>General</c:formatCode>
                <c:ptCount val="20"/>
                <c:pt idx="0">
                  <c:v>-6.1599200256963398</c:v>
                </c:pt>
                <c:pt idx="1">
                  <c:v>-5.1606826849882212</c:v>
                </c:pt>
                <c:pt idx="2">
                  <c:v>-3.0627718097719443</c:v>
                </c:pt>
                <c:pt idx="3">
                  <c:v>0.38208117241375905</c:v>
                </c:pt>
                <c:pt idx="4">
                  <c:v>5.7242557326752852</c:v>
                </c:pt>
                <c:pt idx="5">
                  <c:v>14.275741053474841</c:v>
                </c:pt>
                <c:pt idx="6">
                  <c:v>19.617915613736368</c:v>
                </c:pt>
                <c:pt idx="7">
                  <c:v>23.06276859592209</c:v>
                </c:pt>
                <c:pt idx="8">
                  <c:v>25.160679471138369</c:v>
                </c:pt>
                <c:pt idx="9">
                  <c:v>26.1599168118465</c:v>
                </c:pt>
                <c:pt idx="10">
                  <c:v>26.1599168118465</c:v>
                </c:pt>
                <c:pt idx="11">
                  <c:v>25.160679471138369</c:v>
                </c:pt>
                <c:pt idx="12">
                  <c:v>23.06276859592209</c:v>
                </c:pt>
                <c:pt idx="13">
                  <c:v>19.617915613736368</c:v>
                </c:pt>
                <c:pt idx="14">
                  <c:v>14.275741053474841</c:v>
                </c:pt>
                <c:pt idx="15">
                  <c:v>5.7242557326752852</c:v>
                </c:pt>
                <c:pt idx="16">
                  <c:v>0.38208117241375905</c:v>
                </c:pt>
                <c:pt idx="17">
                  <c:v>-3.0627718097719443</c:v>
                </c:pt>
                <c:pt idx="18">
                  <c:v>-5.1606826849882212</c:v>
                </c:pt>
                <c:pt idx="19">
                  <c:v>-6.1599200256963398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'soumernost polí'!$C$6:$V$6</c:f>
              <c:numCache>
                <c:formatCode>General</c:formatCode>
                <c:ptCount val="20"/>
                <c:pt idx="0">
                  <c:v>-2.1591573665352133</c:v>
                </c:pt>
                <c:pt idx="1">
                  <c:v>-1.2593562196142443</c:v>
                </c:pt>
                <c:pt idx="2">
                  <c:v>0.59028608316528408</c:v>
                </c:pt>
                <c:pt idx="3">
                  <c:v>3.4847595942783389</c:v>
                </c:pt>
                <c:pt idx="4">
                  <c:v>7.5149449721173145</c:v>
                </c:pt>
                <c:pt idx="5">
                  <c:v>12.485051814034682</c:v>
                </c:pt>
                <c:pt idx="6">
                  <c:v>16.515237191873652</c:v>
                </c:pt>
                <c:pt idx="7">
                  <c:v>19.409710702986725</c:v>
                </c:pt>
                <c:pt idx="8">
                  <c:v>21.259353005766258</c:v>
                </c:pt>
                <c:pt idx="9">
                  <c:v>22.159154152687236</c:v>
                </c:pt>
                <c:pt idx="10">
                  <c:v>22.159154152687236</c:v>
                </c:pt>
                <c:pt idx="11">
                  <c:v>21.259353005766258</c:v>
                </c:pt>
                <c:pt idx="12">
                  <c:v>19.409710702986725</c:v>
                </c:pt>
                <c:pt idx="13">
                  <c:v>16.515237191873652</c:v>
                </c:pt>
                <c:pt idx="14">
                  <c:v>12.485051814034682</c:v>
                </c:pt>
                <c:pt idx="15">
                  <c:v>7.5149449721173145</c:v>
                </c:pt>
                <c:pt idx="16">
                  <c:v>3.4847595942783389</c:v>
                </c:pt>
                <c:pt idx="17">
                  <c:v>0.59028608316528408</c:v>
                </c:pt>
                <c:pt idx="18">
                  <c:v>-1.2593562196142443</c:v>
                </c:pt>
                <c:pt idx="19">
                  <c:v>-2.1591573665352133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'soumernost polí'!$C$7:$V$7</c:f>
              <c:numCache>
                <c:formatCode>General</c:formatCode>
                <c:ptCount val="20"/>
                <c:pt idx="0">
                  <c:v>0.94180414557413772</c:v>
                </c:pt>
                <c:pt idx="1">
                  <c:v>1.6921290897832557</c:v>
                </c:pt>
                <c:pt idx="2">
                  <c:v>3.1985127676755871</c:v>
                </c:pt>
                <c:pt idx="3">
                  <c:v>5.4517261493573468</c:v>
                </c:pt>
                <c:pt idx="4">
                  <c:v>8.3657127474609503</c:v>
                </c:pt>
                <c:pt idx="5">
                  <c:v>11.634284038694693</c:v>
                </c:pt>
                <c:pt idx="6">
                  <c:v>14.548270636798295</c:v>
                </c:pt>
                <c:pt idx="7">
                  <c:v>16.801484018480053</c:v>
                </c:pt>
                <c:pt idx="8">
                  <c:v>18.307867696372384</c:v>
                </c:pt>
                <c:pt idx="9">
                  <c:v>19.058192640581506</c:v>
                </c:pt>
                <c:pt idx="10">
                  <c:v>19.058192640581506</c:v>
                </c:pt>
                <c:pt idx="11">
                  <c:v>18.307867696372384</c:v>
                </c:pt>
                <c:pt idx="12">
                  <c:v>16.801484018480053</c:v>
                </c:pt>
                <c:pt idx="13">
                  <c:v>14.548270636798295</c:v>
                </c:pt>
                <c:pt idx="14">
                  <c:v>11.634284038694693</c:v>
                </c:pt>
                <c:pt idx="15">
                  <c:v>8.3657127474609503</c:v>
                </c:pt>
                <c:pt idx="16">
                  <c:v>5.4517261493573468</c:v>
                </c:pt>
                <c:pt idx="17">
                  <c:v>3.1985127676755871</c:v>
                </c:pt>
                <c:pt idx="18">
                  <c:v>1.6921290897832557</c:v>
                </c:pt>
                <c:pt idx="19">
                  <c:v>0.94180414557413772</c:v>
                </c:pt>
              </c:numCache>
            </c:numRef>
          </c:val>
        </c:ser>
        <c:ser>
          <c:idx val="3"/>
          <c:order val="3"/>
          <c:marker>
            <c:symbol val="none"/>
          </c:marker>
          <c:val>
            <c:numRef>
              <c:f>'soumernost polí'!$C$8:$V$8</c:f>
              <c:numCache>
                <c:formatCode>General</c:formatCode>
                <c:ptCount val="20"/>
                <c:pt idx="0">
                  <c:v>3.2924407133434568</c:v>
                </c:pt>
                <c:pt idx="1">
                  <c:v>3.8875556653795207</c:v>
                </c:pt>
                <c:pt idx="2">
                  <c:v>5.0599097483029594</c:v>
                </c:pt>
                <c:pt idx="3">
                  <c:v>6.7579194879547462</c:v>
                </c:pt>
                <c:pt idx="4">
                  <c:v>8.8618958296543244</c:v>
                </c:pt>
                <c:pt idx="5">
                  <c:v>11.138100956506527</c:v>
                </c:pt>
                <c:pt idx="6">
                  <c:v>13.242077298206082</c:v>
                </c:pt>
                <c:pt idx="7">
                  <c:v>14.94008703785787</c:v>
                </c:pt>
                <c:pt idx="8">
                  <c:v>16.112441120781302</c:v>
                </c:pt>
                <c:pt idx="9">
                  <c:v>16.707556072817365</c:v>
                </c:pt>
                <c:pt idx="10">
                  <c:v>16.707556072817365</c:v>
                </c:pt>
                <c:pt idx="11">
                  <c:v>16.112441120781302</c:v>
                </c:pt>
                <c:pt idx="12">
                  <c:v>14.94008703785787</c:v>
                </c:pt>
                <c:pt idx="13">
                  <c:v>13.242077298206082</c:v>
                </c:pt>
                <c:pt idx="14">
                  <c:v>11.138100956506527</c:v>
                </c:pt>
                <c:pt idx="15">
                  <c:v>8.8618958296543244</c:v>
                </c:pt>
                <c:pt idx="16">
                  <c:v>6.7579194879547462</c:v>
                </c:pt>
                <c:pt idx="17">
                  <c:v>5.0599097483029594</c:v>
                </c:pt>
                <c:pt idx="18">
                  <c:v>3.8875556653795207</c:v>
                </c:pt>
                <c:pt idx="19">
                  <c:v>3.2924407133434568</c:v>
                </c:pt>
              </c:numCache>
            </c:numRef>
          </c:val>
        </c:ser>
        <c:ser>
          <c:idx val="4"/>
          <c:order val="4"/>
          <c:marker>
            <c:symbol val="none"/>
          </c:marker>
          <c:val>
            <c:numRef>
              <c:f>'soumernost polí'!$C$9:$V$9</c:f>
              <c:numCache>
                <c:formatCode>General</c:formatCode>
                <c:ptCount val="20"/>
                <c:pt idx="0">
                  <c:v>5.0479623289456486</c:v>
                </c:pt>
                <c:pt idx="1">
                  <c:v>5.5057431099702354</c:v>
                </c:pt>
                <c:pt idx="2">
                  <c:v>6.3956510721083326</c:v>
                </c:pt>
                <c:pt idx="3">
                  <c:v>7.6581462244444474</c:v>
                </c:pt>
                <c:pt idx="4">
                  <c:v>9.1858501266747776</c:v>
                </c:pt>
                <c:pt idx="5">
                  <c:v>10.814146659492485</c:v>
                </c:pt>
                <c:pt idx="6">
                  <c:v>12.34185056172282</c:v>
                </c:pt>
                <c:pt idx="7">
                  <c:v>13.604345714058928</c:v>
                </c:pt>
                <c:pt idx="8">
                  <c:v>14.494253676197026</c:v>
                </c:pt>
                <c:pt idx="9">
                  <c:v>14.952034457221613</c:v>
                </c:pt>
                <c:pt idx="10">
                  <c:v>14.952034457221613</c:v>
                </c:pt>
                <c:pt idx="11">
                  <c:v>14.494253676197026</c:v>
                </c:pt>
                <c:pt idx="12">
                  <c:v>13.604345714058928</c:v>
                </c:pt>
                <c:pt idx="13">
                  <c:v>12.34185056172282</c:v>
                </c:pt>
                <c:pt idx="14">
                  <c:v>10.814146659492485</c:v>
                </c:pt>
                <c:pt idx="15">
                  <c:v>9.1858501266747776</c:v>
                </c:pt>
                <c:pt idx="16">
                  <c:v>7.6581462244444474</c:v>
                </c:pt>
                <c:pt idx="17">
                  <c:v>6.3956510721083326</c:v>
                </c:pt>
                <c:pt idx="18">
                  <c:v>5.5057431099702354</c:v>
                </c:pt>
                <c:pt idx="19">
                  <c:v>5.0479623289456486</c:v>
                </c:pt>
              </c:numCache>
            </c:numRef>
          </c:val>
        </c:ser>
        <c:ser>
          <c:idx val="5"/>
          <c:order val="5"/>
          <c:marker>
            <c:symbol val="none"/>
          </c:marker>
          <c:val>
            <c:numRef>
              <c:f>'soumernost polí'!$C$10:$V$10</c:f>
              <c:numCache>
                <c:formatCode>General</c:formatCode>
                <c:ptCount val="20"/>
                <c:pt idx="0">
                  <c:v>6.345703163392006</c:v>
                </c:pt>
                <c:pt idx="1">
                  <c:v>6.6918033733290789</c:v>
                </c:pt>
                <c:pt idx="2">
                  <c:v>7.3588052056218478</c:v>
                </c:pt>
                <c:pt idx="3">
                  <c:v>8.2931642109798318</c:v>
                </c:pt>
                <c:pt idx="4">
                  <c:v>9.4092117930874117</c:v>
                </c:pt>
                <c:pt idx="5">
                  <c:v>10.590784993087167</c:v>
                </c:pt>
                <c:pt idx="6">
                  <c:v>11.70683257519474</c:v>
                </c:pt>
                <c:pt idx="7">
                  <c:v>12.641191580552723</c:v>
                </c:pt>
                <c:pt idx="8">
                  <c:v>13.308193412845489</c:v>
                </c:pt>
                <c:pt idx="9">
                  <c:v>13.654293622782562</c:v>
                </c:pt>
                <c:pt idx="10">
                  <c:v>13.654293622782562</c:v>
                </c:pt>
                <c:pt idx="11">
                  <c:v>13.308193412845489</c:v>
                </c:pt>
                <c:pt idx="12">
                  <c:v>12.641191580552723</c:v>
                </c:pt>
                <c:pt idx="13">
                  <c:v>11.70683257519474</c:v>
                </c:pt>
                <c:pt idx="14">
                  <c:v>10.590784993087167</c:v>
                </c:pt>
                <c:pt idx="15">
                  <c:v>9.4092117930874117</c:v>
                </c:pt>
                <c:pt idx="16">
                  <c:v>8.2931642109798318</c:v>
                </c:pt>
                <c:pt idx="17">
                  <c:v>7.3588052056218478</c:v>
                </c:pt>
                <c:pt idx="18">
                  <c:v>6.6918033733290789</c:v>
                </c:pt>
                <c:pt idx="19">
                  <c:v>6.345703163392006</c:v>
                </c:pt>
              </c:numCache>
            </c:numRef>
          </c:val>
        </c:ser>
        <c:ser>
          <c:idx val="6"/>
          <c:order val="6"/>
          <c:marker>
            <c:symbol val="none"/>
          </c:marker>
          <c:val>
            <c:numRef>
              <c:f>'soumernost polí'!$C$11:$V$11</c:f>
              <c:numCache>
                <c:formatCode>General</c:formatCode>
                <c:ptCount val="20"/>
                <c:pt idx="0">
                  <c:v>7.2973437877698268</c:v>
                </c:pt>
                <c:pt idx="1">
                  <c:v>7.5569620142136529</c:v>
                </c:pt>
                <c:pt idx="2">
                  <c:v>8.0546021659760925</c:v>
                </c:pt>
                <c:pt idx="3">
                  <c:v>8.746493620705305</c:v>
                </c:pt>
                <c:pt idx="4">
                  <c:v>9.5670478415871667</c:v>
                </c:pt>
                <c:pt idx="5">
                  <c:v>10.432948944595163</c:v>
                </c:pt>
                <c:pt idx="6">
                  <c:v>11.253503165477023</c:v>
                </c:pt>
                <c:pt idx="7">
                  <c:v>11.945394620206232</c:v>
                </c:pt>
                <c:pt idx="8">
                  <c:v>12.443034771968669</c:v>
                </c:pt>
                <c:pt idx="9">
                  <c:v>12.702652998412493</c:v>
                </c:pt>
                <c:pt idx="10">
                  <c:v>12.702652998412493</c:v>
                </c:pt>
                <c:pt idx="11">
                  <c:v>12.443034771968669</c:v>
                </c:pt>
                <c:pt idx="12">
                  <c:v>11.945394620206232</c:v>
                </c:pt>
                <c:pt idx="13">
                  <c:v>11.253503165477023</c:v>
                </c:pt>
                <c:pt idx="14">
                  <c:v>10.432948944595163</c:v>
                </c:pt>
                <c:pt idx="15">
                  <c:v>9.5670478415871667</c:v>
                </c:pt>
                <c:pt idx="16">
                  <c:v>8.746493620705305</c:v>
                </c:pt>
                <c:pt idx="17">
                  <c:v>8.0546021659760925</c:v>
                </c:pt>
                <c:pt idx="18">
                  <c:v>7.5569620142136529</c:v>
                </c:pt>
                <c:pt idx="19">
                  <c:v>7.2973437877698268</c:v>
                </c:pt>
              </c:numCache>
            </c:numRef>
          </c:val>
        </c:ser>
        <c:ser>
          <c:idx val="7"/>
          <c:order val="7"/>
          <c:marker>
            <c:symbol val="none"/>
          </c:marker>
          <c:val>
            <c:numRef>
              <c:f>'soumernost polí'!$C$12:$V$12</c:f>
              <c:numCache>
                <c:formatCode>General</c:formatCode>
                <c:ptCount val="20"/>
                <c:pt idx="0">
                  <c:v>7.9893661855721358</c:v>
                </c:pt>
                <c:pt idx="1">
                  <c:v>8.1840987296608194</c:v>
                </c:pt>
                <c:pt idx="2">
                  <c:v>8.5561478232692743</c:v>
                </c:pt>
                <c:pt idx="3">
                  <c:v>9.071160264217589</c:v>
                </c:pt>
                <c:pt idx="4">
                  <c:v>9.6795370079398726</c:v>
                </c:pt>
                <c:pt idx="5">
                  <c:v>10.3204597782502</c:v>
                </c:pt>
                <c:pt idx="6">
                  <c:v>10.928836521972487</c:v>
                </c:pt>
                <c:pt idx="7">
                  <c:v>11.4438489629208</c:v>
                </c:pt>
                <c:pt idx="8">
                  <c:v>11.815898056529257</c:v>
                </c:pt>
                <c:pt idx="9">
                  <c:v>12.010630600617937</c:v>
                </c:pt>
                <c:pt idx="10">
                  <c:v>12.010630600617937</c:v>
                </c:pt>
                <c:pt idx="11">
                  <c:v>11.815898056529257</c:v>
                </c:pt>
                <c:pt idx="12">
                  <c:v>11.4438489629208</c:v>
                </c:pt>
                <c:pt idx="13">
                  <c:v>10.928836521972487</c:v>
                </c:pt>
                <c:pt idx="14">
                  <c:v>10.3204597782502</c:v>
                </c:pt>
                <c:pt idx="15">
                  <c:v>9.6795370079398726</c:v>
                </c:pt>
                <c:pt idx="16">
                  <c:v>9.071160264217589</c:v>
                </c:pt>
                <c:pt idx="17">
                  <c:v>8.5561478232692743</c:v>
                </c:pt>
                <c:pt idx="18">
                  <c:v>8.1840987296608194</c:v>
                </c:pt>
                <c:pt idx="19">
                  <c:v>7.9893661855721358</c:v>
                </c:pt>
              </c:numCache>
            </c:numRef>
          </c:val>
        </c:ser>
        <c:ser>
          <c:idx val="8"/>
          <c:order val="8"/>
          <c:marker>
            <c:symbol val="none"/>
          </c:marker>
          <c:val>
            <c:numRef>
              <c:f>'soumernost polí'!$C$13:$V$13</c:f>
              <c:numCache>
                <c:formatCode>General</c:formatCode>
                <c:ptCount val="20"/>
                <c:pt idx="0">
                  <c:v>8.4866560391538499</c:v>
                </c:pt>
                <c:pt idx="1">
                  <c:v>8.633918895469181</c:v>
                </c:pt>
                <c:pt idx="2">
                  <c:v>8.9147301331280975</c:v>
                </c:pt>
                <c:pt idx="3">
                  <c:v>9.3024626048951298</c:v>
                </c:pt>
                <c:pt idx="4">
                  <c:v>9.7594801476833997</c:v>
                </c:pt>
                <c:pt idx="5">
                  <c:v>10.240516638513981</c:v>
                </c:pt>
                <c:pt idx="6">
                  <c:v>10.697534181302242</c:v>
                </c:pt>
                <c:pt idx="7">
                  <c:v>11.085266653069279</c:v>
                </c:pt>
                <c:pt idx="8">
                  <c:v>11.366077890728192</c:v>
                </c:pt>
                <c:pt idx="9">
                  <c:v>11.513340747043522</c:v>
                </c:pt>
                <c:pt idx="10">
                  <c:v>11.513340747043522</c:v>
                </c:pt>
                <c:pt idx="11">
                  <c:v>11.366077890728192</c:v>
                </c:pt>
                <c:pt idx="12">
                  <c:v>11.085266653069279</c:v>
                </c:pt>
                <c:pt idx="13">
                  <c:v>10.697534181302242</c:v>
                </c:pt>
                <c:pt idx="14">
                  <c:v>10.240516638513981</c:v>
                </c:pt>
                <c:pt idx="15">
                  <c:v>9.7594801476833997</c:v>
                </c:pt>
                <c:pt idx="16">
                  <c:v>9.3024626048951298</c:v>
                </c:pt>
                <c:pt idx="17">
                  <c:v>8.9147301331280975</c:v>
                </c:pt>
                <c:pt idx="18">
                  <c:v>8.633918895469181</c:v>
                </c:pt>
                <c:pt idx="19">
                  <c:v>8.4866560391538499</c:v>
                </c:pt>
              </c:numCache>
            </c:numRef>
          </c:val>
        </c:ser>
        <c:ser>
          <c:idx val="9"/>
          <c:order val="9"/>
          <c:marker>
            <c:symbol val="none"/>
          </c:marker>
          <c:val>
            <c:numRef>
              <c:f>'soumernost polí'!$C$14:$V$14</c:f>
              <c:numCache>
                <c:formatCode>General</c:formatCode>
                <c:ptCount val="20"/>
                <c:pt idx="0">
                  <c:v>8.8366830362881004</c:v>
                </c:pt>
                <c:pt idx="1">
                  <c:v>8.9501906798147193</c:v>
                </c:pt>
                <c:pt idx="2">
                  <c:v>9.1663912087840682</c:v>
                </c:pt>
                <c:pt idx="3">
                  <c:v>9.4644798744904666</c:v>
                </c:pt>
                <c:pt idx="4">
                  <c:v>9.8154043393632584</c:v>
                </c:pt>
                <c:pt idx="5">
                  <c:v>10.184592446840524</c:v>
                </c:pt>
                <c:pt idx="6">
                  <c:v>10.535516911713332</c:v>
                </c:pt>
                <c:pt idx="7">
                  <c:v>10.833605577419725</c:v>
                </c:pt>
                <c:pt idx="8">
                  <c:v>11.049806106389079</c:v>
                </c:pt>
                <c:pt idx="9">
                  <c:v>11.163313749915696</c:v>
                </c:pt>
                <c:pt idx="10">
                  <c:v>11.163313749915696</c:v>
                </c:pt>
                <c:pt idx="11">
                  <c:v>11.049806106389079</c:v>
                </c:pt>
                <c:pt idx="12">
                  <c:v>10.833605577419725</c:v>
                </c:pt>
                <c:pt idx="13">
                  <c:v>10.535516911713332</c:v>
                </c:pt>
                <c:pt idx="14">
                  <c:v>10.184592446840524</c:v>
                </c:pt>
                <c:pt idx="15">
                  <c:v>9.8154043393632584</c:v>
                </c:pt>
                <c:pt idx="16">
                  <c:v>9.4644798744904666</c:v>
                </c:pt>
                <c:pt idx="17">
                  <c:v>9.1663912087840682</c:v>
                </c:pt>
                <c:pt idx="18">
                  <c:v>8.9501906798147193</c:v>
                </c:pt>
                <c:pt idx="19">
                  <c:v>8.8366830362881004</c:v>
                </c:pt>
              </c:numCache>
            </c:numRef>
          </c:val>
        </c:ser>
        <c:ser>
          <c:idx val="10"/>
          <c:order val="10"/>
          <c:marker>
            <c:symbol val="none"/>
          </c:marker>
          <c:val>
            <c:numRef>
              <c:f>'soumernost polí'!$C$15:$V$15</c:f>
              <c:numCache>
                <c:formatCode>General</c:formatCode>
                <c:ptCount val="20"/>
                <c:pt idx="0">
                  <c:v>9.0732023897634146</c:v>
                </c:pt>
                <c:pt idx="1">
                  <c:v>9.1637695785980977</c:v>
                </c:pt>
                <c:pt idx="2">
                  <c:v>9.3361641476080859</c:v>
                </c:pt>
                <c:pt idx="3">
                  <c:v>9.5736613448582268</c:v>
                </c:pt>
                <c:pt idx="4">
                  <c:v>9.8530648884171583</c:v>
                </c:pt>
                <c:pt idx="5">
                  <c:v>10.146931897791815</c:v>
                </c:pt>
                <c:pt idx="6">
                  <c:v>10.426335441350743</c:v>
                </c:pt>
                <c:pt idx="7">
                  <c:v>10.663832638600885</c:v>
                </c:pt>
                <c:pt idx="8">
                  <c:v>10.836227207610873</c:v>
                </c:pt>
                <c:pt idx="9">
                  <c:v>10.926794396445557</c:v>
                </c:pt>
                <c:pt idx="10">
                  <c:v>10.926794396445557</c:v>
                </c:pt>
                <c:pt idx="11">
                  <c:v>10.836227207610873</c:v>
                </c:pt>
                <c:pt idx="12">
                  <c:v>10.663832638600885</c:v>
                </c:pt>
                <c:pt idx="13">
                  <c:v>10.426335441350743</c:v>
                </c:pt>
                <c:pt idx="14">
                  <c:v>10.146931897791815</c:v>
                </c:pt>
                <c:pt idx="15">
                  <c:v>9.8530648884171583</c:v>
                </c:pt>
                <c:pt idx="16">
                  <c:v>9.5736613448582268</c:v>
                </c:pt>
                <c:pt idx="17">
                  <c:v>9.3361641476080859</c:v>
                </c:pt>
                <c:pt idx="18">
                  <c:v>9.1637695785980977</c:v>
                </c:pt>
                <c:pt idx="19">
                  <c:v>9.0732023897634146</c:v>
                </c:pt>
              </c:numCache>
            </c:numRef>
          </c:val>
        </c:ser>
        <c:ser>
          <c:idx val="11"/>
          <c:order val="11"/>
          <c:marker>
            <c:symbol val="none"/>
          </c:marker>
          <c:val>
            <c:numRef>
              <c:f>'soumernost polí'!$C$16:$V$16</c:f>
              <c:numCache>
                <c:formatCode>General</c:formatCode>
                <c:ptCount val="20"/>
                <c:pt idx="0">
                  <c:v>9.2191545542715776</c:v>
                </c:pt>
                <c:pt idx="1">
                  <c:v>9.2955210970865902</c:v>
                </c:pt>
                <c:pt idx="2">
                  <c:v>9.4408344580968961</c:v>
                </c:pt>
                <c:pt idx="3">
                  <c:v>9.6409364688558785</c:v>
                </c:pt>
                <c:pt idx="4">
                  <c:v>9.8762619716336459</c:v>
                </c:pt>
                <c:pt idx="5">
                  <c:v>10.12373481457896</c:v>
                </c:pt>
                <c:pt idx="6">
                  <c:v>10.359060317356711</c:v>
                </c:pt>
                <c:pt idx="7">
                  <c:v>10.559162328115701</c:v>
                </c:pt>
                <c:pt idx="8">
                  <c:v>10.704475689126003</c:v>
                </c:pt>
                <c:pt idx="9">
                  <c:v>10.780842231941017</c:v>
                </c:pt>
                <c:pt idx="10">
                  <c:v>10.780842231941017</c:v>
                </c:pt>
                <c:pt idx="11">
                  <c:v>10.704475689126003</c:v>
                </c:pt>
                <c:pt idx="12">
                  <c:v>10.559162328115701</c:v>
                </c:pt>
                <c:pt idx="13">
                  <c:v>10.359060317356711</c:v>
                </c:pt>
                <c:pt idx="14">
                  <c:v>10.12373481457896</c:v>
                </c:pt>
                <c:pt idx="15">
                  <c:v>9.8762619716336459</c:v>
                </c:pt>
                <c:pt idx="16">
                  <c:v>9.6409364688558785</c:v>
                </c:pt>
                <c:pt idx="17">
                  <c:v>9.4408344580968961</c:v>
                </c:pt>
                <c:pt idx="18">
                  <c:v>9.2955210970865902</c:v>
                </c:pt>
                <c:pt idx="19">
                  <c:v>9.2191545542715776</c:v>
                </c:pt>
              </c:numCache>
            </c:numRef>
          </c:val>
        </c:ser>
        <c:ser>
          <c:idx val="12"/>
          <c:order val="12"/>
          <c:marker>
            <c:symbol val="none"/>
          </c:marker>
          <c:val>
            <c:numRef>
              <c:f>'soumernost polí'!$C$17:$V$17</c:f>
              <c:numCache>
                <c:formatCode>General</c:formatCode>
                <c:ptCount val="20"/>
                <c:pt idx="0">
                  <c:v>9.2887401758321584</c:v>
                </c:pt>
                <c:pt idx="1">
                  <c:v>9.3583257972601128</c:v>
                </c:pt>
                <c:pt idx="2">
                  <c:v>9.4907161187418563</c:v>
                </c:pt>
                <c:pt idx="3">
                  <c:v>9.6729881007733383</c:v>
                </c:pt>
                <c:pt idx="4">
                  <c:v>9.8873117146608163</c:v>
                </c:pt>
                <c:pt idx="5">
                  <c:v>10.112685071553647</c:v>
                </c:pt>
                <c:pt idx="6">
                  <c:v>10.327008685441118</c:v>
                </c:pt>
                <c:pt idx="7">
                  <c:v>10.509280667472607</c:v>
                </c:pt>
                <c:pt idx="8">
                  <c:v>10.641670988954347</c:v>
                </c:pt>
                <c:pt idx="9">
                  <c:v>10.711256610382302</c:v>
                </c:pt>
                <c:pt idx="10">
                  <c:v>10.711256610382302</c:v>
                </c:pt>
                <c:pt idx="11">
                  <c:v>10.641670988954347</c:v>
                </c:pt>
                <c:pt idx="12">
                  <c:v>10.509280667472607</c:v>
                </c:pt>
                <c:pt idx="13">
                  <c:v>10.327008685441118</c:v>
                </c:pt>
                <c:pt idx="14">
                  <c:v>10.112685071553647</c:v>
                </c:pt>
                <c:pt idx="15">
                  <c:v>9.8873117146608163</c:v>
                </c:pt>
                <c:pt idx="16">
                  <c:v>9.6729881007733383</c:v>
                </c:pt>
                <c:pt idx="17">
                  <c:v>9.4907161187418563</c:v>
                </c:pt>
                <c:pt idx="18">
                  <c:v>9.3583257972601128</c:v>
                </c:pt>
                <c:pt idx="19">
                  <c:v>9.2887401758321584</c:v>
                </c:pt>
              </c:numCache>
            </c:numRef>
          </c:val>
        </c:ser>
        <c:ser>
          <c:idx val="13"/>
          <c:order val="13"/>
          <c:marker>
            <c:symbol val="none"/>
          </c:marker>
          <c:val>
            <c:numRef>
              <c:f>'soumernost polí'!$C$18:$V$18</c:f>
              <c:numCache>
                <c:formatCode>General</c:formatCode>
                <c:ptCount val="20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</c:numCache>
            </c:numRef>
          </c:val>
        </c:ser>
        <c:marker val="1"/>
        <c:axId val="333615104"/>
        <c:axId val="333616640"/>
      </c:lineChart>
      <c:catAx>
        <c:axId val="333615104"/>
        <c:scaling>
          <c:orientation val="minMax"/>
        </c:scaling>
        <c:axPos val="b"/>
        <c:tickLblPos val="nextTo"/>
        <c:crossAx val="333616640"/>
        <c:crosses val="autoZero"/>
        <c:auto val="1"/>
        <c:lblAlgn val="ctr"/>
        <c:lblOffset val="100"/>
      </c:catAx>
      <c:valAx>
        <c:axId val="333616640"/>
        <c:scaling>
          <c:orientation val="minMax"/>
        </c:scaling>
        <c:axPos val="l"/>
        <c:majorGridlines/>
        <c:numFmt formatCode="General" sourceLinked="1"/>
        <c:tickLblPos val="nextTo"/>
        <c:crossAx val="333615104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'soumernost polí'!$M$22:$V$22</c:f>
              <c:numCache>
                <c:formatCode>General</c:formatCode>
                <c:ptCount val="10"/>
                <c:pt idx="0">
                  <c:v>14.034617096313202</c:v>
                </c:pt>
                <c:pt idx="1">
                  <c:v>13.78533252577944</c:v>
                </c:pt>
                <c:pt idx="2">
                  <c:v>13.261852968760689</c:v>
                </c:pt>
                <c:pt idx="3">
                  <c:v>12.402013575250564</c:v>
                </c:pt>
                <c:pt idx="4">
                  <c:v>11.068084995308162</c:v>
                </c:pt>
                <c:pt idx="5">
                  <c:v>8.9319118398943385</c:v>
                </c:pt>
                <c:pt idx="6">
                  <c:v>7.5979832599519357</c:v>
                </c:pt>
                <c:pt idx="7">
                  <c:v>6.7381438664418116</c:v>
                </c:pt>
                <c:pt idx="8">
                  <c:v>6.2146643094230587</c:v>
                </c:pt>
                <c:pt idx="9">
                  <c:v>5.9653797388892986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'soumernost polí'!$M$23:$V$23</c:f>
              <c:numCache>
                <c:formatCode>General</c:formatCode>
                <c:ptCount val="10"/>
                <c:pt idx="0">
                  <c:v>15.663868123250481</c:v>
                </c:pt>
                <c:pt idx="1">
                  <c:v>14.804028729740351</c:v>
                </c:pt>
                <c:pt idx="2">
                  <c:v>13.470100149797947</c:v>
                </c:pt>
                <c:pt idx="3">
                  <c:v>12.136171569855541</c:v>
                </c:pt>
                <c:pt idx="6">
                  <c:v>7.8638252590278981</c:v>
                </c:pt>
                <c:pt idx="7">
                  <c:v>6.5298966790854962</c:v>
                </c:pt>
                <c:pt idx="8">
                  <c:v>5.1959680991430934</c:v>
                </c:pt>
                <c:pt idx="9">
                  <c:v>4.3361287056329694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'soumernost polí'!$M$24:$V$24</c:f>
              <c:numCache>
                <c:formatCode>General</c:formatCode>
                <c:ptCount val="10"/>
                <c:pt idx="0">
                  <c:v>15.339486871393351</c:v>
                </c:pt>
                <c:pt idx="1">
                  <c:v>14.272344205207535</c:v>
                </c:pt>
                <c:pt idx="8">
                  <c:v>5.7276526232807061</c:v>
                </c:pt>
                <c:pt idx="9">
                  <c:v>4.6605099570948889</c:v>
                </c:pt>
              </c:numCache>
            </c:numRef>
          </c:val>
        </c:ser>
        <c:marker val="1"/>
        <c:axId val="333645696"/>
        <c:axId val="333647232"/>
      </c:lineChart>
      <c:catAx>
        <c:axId val="333645696"/>
        <c:scaling>
          <c:orientation val="minMax"/>
        </c:scaling>
        <c:axPos val="b"/>
        <c:tickLblPos val="nextTo"/>
        <c:crossAx val="333647232"/>
        <c:crosses val="autoZero"/>
        <c:auto val="1"/>
        <c:lblAlgn val="ctr"/>
        <c:lblOffset val="100"/>
      </c:catAx>
      <c:valAx>
        <c:axId val="333647232"/>
        <c:scaling>
          <c:orientation val="minMax"/>
        </c:scaling>
        <c:axPos val="l"/>
        <c:majorGridlines/>
        <c:numFmt formatCode="General" sourceLinked="1"/>
        <c:tickLblPos val="nextTo"/>
        <c:crossAx val="333645696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'soumernost polí'!$M$113:$V$113</c:f>
              <c:numCache>
                <c:formatCode>General</c:formatCode>
                <c:ptCount val="10"/>
                <c:pt idx="0">
                  <c:v>0.125</c:v>
                </c:pt>
                <c:pt idx="1">
                  <c:v>0.375</c:v>
                </c:pt>
                <c:pt idx="2">
                  <c:v>0.625</c:v>
                </c:pt>
                <c:pt idx="3">
                  <c:v>0.875</c:v>
                </c:pt>
                <c:pt idx="4">
                  <c:v>1.125</c:v>
                </c:pt>
                <c:pt idx="5">
                  <c:v>1.375</c:v>
                </c:pt>
                <c:pt idx="6">
                  <c:v>1.625</c:v>
                </c:pt>
                <c:pt idx="7">
                  <c:v>1.875</c:v>
                </c:pt>
                <c:pt idx="8">
                  <c:v>2.125</c:v>
                </c:pt>
                <c:pt idx="9">
                  <c:v>2.375</c:v>
                </c:pt>
              </c:numCache>
            </c:numRef>
          </c:xVal>
          <c:yVal>
            <c:numRef>
              <c:f>'soumernost polí'!$M$114:$V$114</c:f>
              <c:numCache>
                <c:formatCode>General</c:formatCode>
                <c:ptCount val="10"/>
                <c:pt idx="0">
                  <c:v>12.348763218430747</c:v>
                </c:pt>
                <c:pt idx="1">
                  <c:v>11.477524005325037</c:v>
                </c:pt>
                <c:pt idx="2">
                  <c:v>10.261266467714201</c:v>
                </c:pt>
                <c:pt idx="3">
                  <c:v>9.0614633139965051</c:v>
                </c:pt>
                <c:pt idx="4">
                  <c:v>8.0308715404359532</c:v>
                </c:pt>
                <c:pt idx="5">
                  <c:v>7.2074321918940853</c:v>
                </c:pt>
                <c:pt idx="6">
                  <c:v>6.5831864817828745</c:v>
                </c:pt>
                <c:pt idx="7">
                  <c:v>6.1378660283836339</c:v>
                </c:pt>
                <c:pt idx="8">
                  <c:v>5.8523166182789765</c:v>
                </c:pt>
                <c:pt idx="9">
                  <c:v>5.7129706858654217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'soumernost polí'!$M$113:$V$113</c:f>
              <c:numCache>
                <c:formatCode>General</c:formatCode>
                <c:ptCount val="10"/>
                <c:pt idx="0">
                  <c:v>0.125</c:v>
                </c:pt>
                <c:pt idx="1">
                  <c:v>0.375</c:v>
                </c:pt>
                <c:pt idx="2">
                  <c:v>0.625</c:v>
                </c:pt>
                <c:pt idx="3">
                  <c:v>0.875</c:v>
                </c:pt>
                <c:pt idx="4">
                  <c:v>1.125</c:v>
                </c:pt>
                <c:pt idx="5">
                  <c:v>1.375</c:v>
                </c:pt>
                <c:pt idx="6">
                  <c:v>1.625</c:v>
                </c:pt>
                <c:pt idx="7">
                  <c:v>1.875</c:v>
                </c:pt>
                <c:pt idx="8">
                  <c:v>2.125</c:v>
                </c:pt>
                <c:pt idx="9">
                  <c:v>2.375</c:v>
                </c:pt>
              </c:numCache>
            </c:numRef>
          </c:xVal>
          <c:yVal>
            <c:numRef>
              <c:f>'soumernost polí'!$M$115:$V$115</c:f>
              <c:numCache>
                <c:formatCode>General</c:formatCode>
                <c:ptCount val="10"/>
                <c:pt idx="0">
                  <c:v>4.8467827517491013</c:v>
                </c:pt>
                <c:pt idx="1">
                  <c:v>4.7469108381570235</c:v>
                </c:pt>
                <c:pt idx="2">
                  <c:v>4.5895616788598605</c:v>
                </c:pt>
                <c:pt idx="3">
                  <c:v>4.4131132824442316</c:v>
                </c:pt>
                <c:pt idx="4">
                  <c:v>4.2421291540691461</c:v>
                </c:pt>
                <c:pt idx="5">
                  <c:v>4.0903112221750977</c:v>
                </c:pt>
                <c:pt idx="6">
                  <c:v>3.9647606632584367</c:v>
                </c:pt>
                <c:pt idx="7">
                  <c:v>3.8689663963876644</c:v>
                </c:pt>
                <c:pt idx="8">
                  <c:v>3.80455204282632</c:v>
                </c:pt>
                <c:pt idx="9">
                  <c:v>3.7722186116143197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'soumernost polí'!$M$113:$V$113</c:f>
              <c:numCache>
                <c:formatCode>General</c:formatCode>
                <c:ptCount val="10"/>
                <c:pt idx="0">
                  <c:v>0.125</c:v>
                </c:pt>
                <c:pt idx="1">
                  <c:v>0.375</c:v>
                </c:pt>
                <c:pt idx="2">
                  <c:v>0.625</c:v>
                </c:pt>
                <c:pt idx="3">
                  <c:v>0.875</c:v>
                </c:pt>
                <c:pt idx="4">
                  <c:v>1.125</c:v>
                </c:pt>
                <c:pt idx="5">
                  <c:v>1.375</c:v>
                </c:pt>
                <c:pt idx="6">
                  <c:v>1.625</c:v>
                </c:pt>
                <c:pt idx="7">
                  <c:v>1.875</c:v>
                </c:pt>
                <c:pt idx="8">
                  <c:v>2.125</c:v>
                </c:pt>
                <c:pt idx="9">
                  <c:v>2.375</c:v>
                </c:pt>
              </c:numCache>
            </c:numRef>
          </c:xVal>
          <c:yVal>
            <c:numRef>
              <c:f>'soumernost polí'!$M$116:$V$116</c:f>
              <c:numCache>
                <c:formatCode>General</c:formatCode>
                <c:ptCount val="10"/>
                <c:pt idx="0">
                  <c:v>2.1349052780611508</c:v>
                </c:pt>
                <c:pt idx="1">
                  <c:v>2.1199270855610699</c:v>
                </c:pt>
                <c:pt idx="2">
                  <c:v>2.0955324806938713</c:v>
                </c:pt>
                <c:pt idx="3">
                  <c:v>2.0671463472557576</c:v>
                </c:pt>
                <c:pt idx="4">
                  <c:v>2.0386294522464397</c:v>
                </c:pt>
                <c:pt idx="5">
                  <c:v>2.012471795620788</c:v>
                </c:pt>
                <c:pt idx="6">
                  <c:v>1.9902351986356175</c:v>
                </c:pt>
                <c:pt idx="7">
                  <c:v>1.9728941221688088</c:v>
                </c:pt>
                <c:pt idx="8">
                  <c:v>1.9610485099485315</c:v>
                </c:pt>
                <c:pt idx="9">
                  <c:v>1.9550458141391416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'soumernost polí'!$M$113:$V$113</c:f>
              <c:numCache>
                <c:formatCode>General</c:formatCode>
                <c:ptCount val="10"/>
                <c:pt idx="0">
                  <c:v>0.125</c:v>
                </c:pt>
                <c:pt idx="1">
                  <c:v>0.375</c:v>
                </c:pt>
                <c:pt idx="2">
                  <c:v>0.625</c:v>
                </c:pt>
                <c:pt idx="3">
                  <c:v>0.875</c:v>
                </c:pt>
                <c:pt idx="4">
                  <c:v>1.125</c:v>
                </c:pt>
                <c:pt idx="5">
                  <c:v>1.375</c:v>
                </c:pt>
                <c:pt idx="6">
                  <c:v>1.625</c:v>
                </c:pt>
                <c:pt idx="7">
                  <c:v>1.875</c:v>
                </c:pt>
                <c:pt idx="8">
                  <c:v>2.125</c:v>
                </c:pt>
                <c:pt idx="9">
                  <c:v>2.375</c:v>
                </c:pt>
              </c:numCache>
            </c:numRef>
          </c:xVal>
          <c:yVal>
            <c:numRef>
              <c:f>'soumernost polí'!$M$117:$V$117</c:f>
              <c:numCache>
                <c:formatCode>General</c:formatCode>
                <c:ptCount val="10"/>
                <c:pt idx="0">
                  <c:v>1.6228497163658189</c:v>
                </c:pt>
                <c:pt idx="1">
                  <c:v>1.6133898821133725</c:v>
                </c:pt>
                <c:pt idx="2">
                  <c:v>1.5978856588738879</c:v>
                </c:pt>
                <c:pt idx="3">
                  <c:v>1.5797210223112546</c:v>
                </c:pt>
                <c:pt idx="4">
                  <c:v>1.5613543096710716</c:v>
                </c:pt>
                <c:pt idx="5">
                  <c:v>1.544411114194878</c:v>
                </c:pt>
                <c:pt idx="6">
                  <c:v>1.5299398181413864</c:v>
                </c:pt>
                <c:pt idx="7">
                  <c:v>1.5186131275107086</c:v>
                </c:pt>
                <c:pt idx="8">
                  <c:v>1.5108557878529321</c:v>
                </c:pt>
                <c:pt idx="9">
                  <c:v>1.5069187016514722</c:v>
                </c:pt>
              </c:numCache>
            </c:numRef>
          </c:yVal>
        </c:ser>
        <c:axId val="333697792"/>
        <c:axId val="333699328"/>
      </c:scatterChart>
      <c:valAx>
        <c:axId val="333697792"/>
        <c:scaling>
          <c:orientation val="minMax"/>
        </c:scaling>
        <c:axPos val="b"/>
        <c:numFmt formatCode="General" sourceLinked="1"/>
        <c:tickLblPos val="nextTo"/>
        <c:crossAx val="333699328"/>
        <c:crosses val="autoZero"/>
        <c:crossBetween val="midCat"/>
      </c:valAx>
      <c:valAx>
        <c:axId val="333699328"/>
        <c:scaling>
          <c:orientation val="minMax"/>
        </c:scaling>
        <c:axPos val="l"/>
        <c:majorGridlines/>
        <c:numFmt formatCode="General" sourceLinked="1"/>
        <c:tickLblPos val="nextTo"/>
        <c:crossAx val="333697792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'soumernost polí'!$M$140:$V$140</c:f>
              <c:numCache>
                <c:formatCode>General</c:formatCode>
                <c:ptCount val="10"/>
                <c:pt idx="0">
                  <c:v>0.125</c:v>
                </c:pt>
                <c:pt idx="1">
                  <c:v>0.375</c:v>
                </c:pt>
                <c:pt idx="2">
                  <c:v>0.625</c:v>
                </c:pt>
                <c:pt idx="3">
                  <c:v>0.875</c:v>
                </c:pt>
                <c:pt idx="4">
                  <c:v>1.125</c:v>
                </c:pt>
                <c:pt idx="5">
                  <c:v>1.375</c:v>
                </c:pt>
                <c:pt idx="6">
                  <c:v>1.625</c:v>
                </c:pt>
                <c:pt idx="7">
                  <c:v>1.875</c:v>
                </c:pt>
                <c:pt idx="8">
                  <c:v>2.125</c:v>
                </c:pt>
                <c:pt idx="9">
                  <c:v>2.375</c:v>
                </c:pt>
              </c:numCache>
            </c:numRef>
          </c:xVal>
          <c:yVal>
            <c:numRef>
              <c:f>'soumernost polí'!$M$145:$V$145</c:f>
              <c:numCache>
                <c:formatCode>General</c:formatCode>
                <c:ptCount val="10"/>
                <c:pt idx="0">
                  <c:v>2.9597105196541555</c:v>
                </c:pt>
                <c:pt idx="1">
                  <c:v>3.0583811037049404</c:v>
                </c:pt>
                <c:pt idx="2">
                  <c:v>3.1965305127846957</c:v>
                </c:pt>
                <c:pt idx="3">
                  <c:v>3.3391121526258853</c:v>
                </c:pt>
                <c:pt idx="4">
                  <c:v>3.4698451148964011</c:v>
                </c:pt>
                <c:pt idx="5">
                  <c:v>3.5818182366206095</c:v>
                </c:pt>
                <c:pt idx="6">
                  <c:v>3.6723028221266265</c:v>
                </c:pt>
                <c:pt idx="7">
                  <c:v>3.7403449343896114</c:v>
                </c:pt>
                <c:pt idx="8">
                  <c:v>3.7856985176113902</c:v>
                </c:pt>
                <c:pt idx="9">
                  <c:v>3.808358054574569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'soumernost polí'!$M$140:$V$140</c:f>
              <c:numCache>
                <c:formatCode>General</c:formatCode>
                <c:ptCount val="10"/>
                <c:pt idx="0">
                  <c:v>0.125</c:v>
                </c:pt>
                <c:pt idx="1">
                  <c:v>0.375</c:v>
                </c:pt>
                <c:pt idx="2">
                  <c:v>0.625</c:v>
                </c:pt>
                <c:pt idx="3">
                  <c:v>0.875</c:v>
                </c:pt>
                <c:pt idx="4">
                  <c:v>1.125</c:v>
                </c:pt>
                <c:pt idx="5">
                  <c:v>1.375</c:v>
                </c:pt>
                <c:pt idx="6">
                  <c:v>1.625</c:v>
                </c:pt>
                <c:pt idx="7">
                  <c:v>1.875</c:v>
                </c:pt>
                <c:pt idx="8">
                  <c:v>2.125</c:v>
                </c:pt>
                <c:pt idx="9">
                  <c:v>2.375</c:v>
                </c:pt>
              </c:numCache>
            </c:numRef>
          </c:xVal>
          <c:yVal>
            <c:numRef>
              <c:f>'soumernost polí'!$M$146:$V$146</c:f>
              <c:numCache>
                <c:formatCode>General</c:formatCode>
                <c:ptCount val="10"/>
                <c:pt idx="0">
                  <c:v>2.227883479828817</c:v>
                </c:pt>
                <c:pt idx="1">
                  <c:v>2.3022804189270776</c:v>
                </c:pt>
                <c:pt idx="2">
                  <c:v>2.4061286618765791</c:v>
                </c:pt>
                <c:pt idx="3">
                  <c:v>2.5129480589674333</c:v>
                </c:pt>
                <c:pt idx="4">
                  <c:v>2.6105591005800761</c:v>
                </c:pt>
                <c:pt idx="5">
                  <c:v>2.6938977022203936</c:v>
                </c:pt>
                <c:pt idx="6">
                  <c:v>2.761054730474374</c:v>
                </c:pt>
                <c:pt idx="7">
                  <c:v>2.8114395196943693</c:v>
                </c:pt>
                <c:pt idx="8">
                  <c:v>2.8449666970116052</c:v>
                </c:pt>
                <c:pt idx="9">
                  <c:v>2.8617001212584618</c:v>
                </c:pt>
              </c:numCache>
            </c:numRef>
          </c:yVal>
        </c:ser>
        <c:axId val="333735808"/>
        <c:axId val="333737344"/>
      </c:scatterChart>
      <c:valAx>
        <c:axId val="333735808"/>
        <c:scaling>
          <c:orientation val="minMax"/>
        </c:scaling>
        <c:axPos val="b"/>
        <c:numFmt formatCode="General" sourceLinked="1"/>
        <c:tickLblPos val="nextTo"/>
        <c:crossAx val="333737344"/>
        <c:crosses val="autoZero"/>
        <c:crossBetween val="midCat"/>
      </c:valAx>
      <c:valAx>
        <c:axId val="333737344"/>
        <c:scaling>
          <c:orientation val="minMax"/>
        </c:scaling>
        <c:axPos val="l"/>
        <c:majorGridlines/>
        <c:numFmt formatCode="General" sourceLinked="1"/>
        <c:tickLblPos val="nextTo"/>
        <c:crossAx val="333735808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'nezatepleny dum'!$Y$42:$AH$42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dum'!$Y$43:$AH$43</c:f>
              <c:numCache>
                <c:formatCode>General</c:formatCode>
                <c:ptCount val="10"/>
                <c:pt idx="0">
                  <c:v>0.78550557517418795</c:v>
                </c:pt>
                <c:pt idx="1">
                  <c:v>20.016771731558485</c:v>
                </c:pt>
                <c:pt idx="2">
                  <c:v>12.29473784018613</c:v>
                </c:pt>
                <c:pt idx="3">
                  <c:v>8.7152309322943893</c:v>
                </c:pt>
                <c:pt idx="4">
                  <c:v>6.8096716095592456</c:v>
                </c:pt>
                <c:pt idx="5">
                  <c:v>5.6905922590317743</c:v>
                </c:pt>
                <c:pt idx="6">
                  <c:v>4.9958296090715635</c:v>
                </c:pt>
                <c:pt idx="7">
                  <c:v>4.5602480017513614</c:v>
                </c:pt>
                <c:pt idx="8">
                  <c:v>4.3025455872517</c:v>
                </c:pt>
                <c:pt idx="9">
                  <c:v>4.1822251114908511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'nezatepleny dum'!$Y$42:$AH$42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dum'!$Y$44:$AH$44</c:f>
              <c:numCache>
                <c:formatCode>General</c:formatCode>
                <c:ptCount val="10"/>
                <c:pt idx="0">
                  <c:v>15.345945591806156</c:v>
                </c:pt>
                <c:pt idx="1">
                  <c:v>11.285444540200857</c:v>
                </c:pt>
                <c:pt idx="2">
                  <c:v>8.5820141823804335</c:v>
                </c:pt>
                <c:pt idx="3">
                  <c:v>6.8530726289922654</c:v>
                </c:pt>
                <c:pt idx="4">
                  <c:v>5.7308546773349036</c:v>
                </c:pt>
                <c:pt idx="5">
                  <c:v>4.9865654329408642</c:v>
                </c:pt>
                <c:pt idx="6">
                  <c:v>4.4884972567705574</c:v>
                </c:pt>
                <c:pt idx="7">
                  <c:v>4.1614117105328745</c:v>
                </c:pt>
                <c:pt idx="8">
                  <c:v>3.9624163384004447</c:v>
                </c:pt>
                <c:pt idx="9">
                  <c:v>3.8681025001156968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'nezatepleny dum'!$Y$42:$AH$42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dum'!$Y$45:$AH$45</c:f>
              <c:numCache>
                <c:formatCode>General</c:formatCode>
                <c:ptCount val="10"/>
                <c:pt idx="0">
                  <c:v>12.075546667117095</c:v>
                </c:pt>
                <c:pt idx="1">
                  <c:v>9.2993499815133163</c:v>
                </c:pt>
                <c:pt idx="2">
                  <c:v>7.4838037678674425</c:v>
                </c:pt>
                <c:pt idx="3">
                  <c:v>6.2359827140126356</c:v>
                </c:pt>
                <c:pt idx="4">
                  <c:v>5.3651068294430502</c:v>
                </c:pt>
                <c:pt idx="5">
                  <c:v>4.7545645753707646</c:v>
                </c:pt>
                <c:pt idx="6">
                  <c:v>4.3298555089258031</c:v>
                </c:pt>
                <c:pt idx="7">
                  <c:v>4.0436651248008673</c:v>
                </c:pt>
                <c:pt idx="8">
                  <c:v>3.866712242591916</c:v>
                </c:pt>
                <c:pt idx="9">
                  <c:v>3.7820992634453319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'nezatepleny dum'!$Y$42:$AH$42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dum'!$Y$46:$AH$46</c:f>
              <c:numCache>
                <c:formatCode>General</c:formatCode>
                <c:ptCount val="10"/>
                <c:pt idx="0">
                  <c:v>10.680192798745153</c:v>
                </c:pt>
                <c:pt idx="1">
                  <c:v>8.189123142222158</c:v>
                </c:pt>
                <c:pt idx="2">
                  <c:v>6.7169837946461257</c:v>
                </c:pt>
                <c:pt idx="3">
                  <c:v>5.726464410116364</c:v>
                </c:pt>
                <c:pt idx="4">
                  <c:v>5.0237202662053164</c:v>
                </c:pt>
                <c:pt idx="5">
                  <c:v>4.5180195679689206</c:v>
                </c:pt>
                <c:pt idx="6">
                  <c:v>4.1575862839687403</c:v>
                </c:pt>
                <c:pt idx="7">
                  <c:v>3.9100548333250345</c:v>
                </c:pt>
                <c:pt idx="8">
                  <c:v>3.7549829520087457</c:v>
                </c:pt>
                <c:pt idx="9">
                  <c:v>3.6802661169503352</c:v>
                </c:pt>
              </c:numCache>
            </c:numRef>
          </c:yVal>
        </c:ser>
        <c:ser>
          <c:idx val="4"/>
          <c:order val="4"/>
          <c:marker>
            <c:symbol val="none"/>
          </c:marker>
          <c:xVal>
            <c:numRef>
              <c:f>'nezatepleny dum'!$Y$42:$AH$42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dum'!$Y$47:$AH$47</c:f>
              <c:numCache>
                <c:formatCode>General</c:formatCode>
                <c:ptCount val="10"/>
                <c:pt idx="0">
                  <c:v>9.9776653300977642</c:v>
                </c:pt>
                <c:pt idx="1">
                  <c:v>7.5459598143982447</c:v>
                </c:pt>
                <c:pt idx="2">
                  <c:v>6.2039042592197831</c:v>
                </c:pt>
                <c:pt idx="3">
                  <c:v>5.3406449689011026</c:v>
                </c:pt>
                <c:pt idx="4">
                  <c:v>4.7379447825915975</c:v>
                </c:pt>
                <c:pt idx="5">
                  <c:v>4.3037355500199794</c:v>
                </c:pt>
                <c:pt idx="6">
                  <c:v>3.9917580208429513</c:v>
                </c:pt>
                <c:pt idx="7">
                  <c:v>3.7755376870536139</c:v>
                </c:pt>
                <c:pt idx="8">
                  <c:v>3.639059589699059</c:v>
                </c:pt>
                <c:pt idx="9">
                  <c:v>3.5729871622675375</c:v>
                </c:pt>
              </c:numCache>
            </c:numRef>
          </c:yVal>
        </c:ser>
        <c:axId val="334012416"/>
        <c:axId val="334013952"/>
      </c:scatterChart>
      <c:valAx>
        <c:axId val="334012416"/>
        <c:scaling>
          <c:orientation val="minMax"/>
        </c:scaling>
        <c:axPos val="b"/>
        <c:numFmt formatCode="General" sourceLinked="1"/>
        <c:tickLblPos val="nextTo"/>
        <c:crossAx val="334013952"/>
        <c:crosses val="autoZero"/>
        <c:crossBetween val="midCat"/>
      </c:valAx>
      <c:valAx>
        <c:axId val="334013952"/>
        <c:scaling>
          <c:orientation val="minMax"/>
        </c:scaling>
        <c:axPos val="l"/>
        <c:majorGridlines/>
        <c:numFmt formatCode="General" sourceLinked="1"/>
        <c:tickLblPos val="nextTo"/>
        <c:crossAx val="33401241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29" r="0.70000000000000029" t="0.78740157499999996" header="0.30000000000000016" footer="0.30000000000000016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'nezatepleny dum'!$Y$58:$AH$58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dum'!$Y$59:$AH$59</c:f>
              <c:numCache>
                <c:formatCode>General</c:formatCode>
                <c:ptCount val="10"/>
                <c:pt idx="1">
                  <c:v>0.99916211606030148</c:v>
                </c:pt>
                <c:pt idx="2">
                  <c:v>1.6267121967114038</c:v>
                </c:pt>
                <c:pt idx="3">
                  <c:v>2.2948330520869811</c:v>
                </c:pt>
                <c:pt idx="4">
                  <c:v>2.9369991897883159</c:v>
                </c:pt>
                <c:pt idx="5">
                  <c:v>3.5145726647796938</c:v>
                </c:pt>
                <c:pt idx="6">
                  <c:v>4.0033390978113932</c:v>
                </c:pt>
                <c:pt idx="7">
                  <c:v>4.3857263886347866</c:v>
                </c:pt>
                <c:pt idx="8">
                  <c:v>4.648410945199358</c:v>
                </c:pt>
                <c:pt idx="9">
                  <c:v>4.7821433487760148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'nezatepleny dum'!$Y$58:$AH$58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dum'!$Y$60:$AH$60</c:f>
              <c:numCache>
                <c:formatCode>General</c:formatCode>
                <c:ptCount val="10"/>
                <c:pt idx="0">
                  <c:v>1.3032758314143142</c:v>
                </c:pt>
                <c:pt idx="1">
                  <c:v>1.7721942568373159</c:v>
                </c:pt>
                <c:pt idx="2">
                  <c:v>2.3304552491956505</c:v>
                </c:pt>
                <c:pt idx="3">
                  <c:v>2.9183989551473601</c:v>
                </c:pt>
                <c:pt idx="4">
                  <c:v>3.4898808512975359</c:v>
                </c:pt>
                <c:pt idx="5">
                  <c:v>4.0107766094638109</c:v>
                </c:pt>
                <c:pt idx="6">
                  <c:v>4.4558342928318639</c:v>
                </c:pt>
                <c:pt idx="7">
                  <c:v>4.8060613539819572</c:v>
                </c:pt>
                <c:pt idx="8">
                  <c:v>5.0474251799783447</c:v>
                </c:pt>
                <c:pt idx="9">
                  <c:v>5.1704938013927473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'nezatepleny dum'!$Y$58:$AH$58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dum'!$Y$61:$AH$61</c:f>
              <c:numCache>
                <c:formatCode>General</c:formatCode>
                <c:ptCount val="10"/>
                <c:pt idx="0">
                  <c:v>1.6562397174499746</c:v>
                </c:pt>
                <c:pt idx="1">
                  <c:v>2.1506879555838943</c:v>
                </c:pt>
                <c:pt idx="2">
                  <c:v>2.6724377897069216</c:v>
                </c:pt>
                <c:pt idx="3">
                  <c:v>3.2071929826006049</c:v>
                </c:pt>
                <c:pt idx="4">
                  <c:v>3.7277915679595504</c:v>
                </c:pt>
                <c:pt idx="5">
                  <c:v>4.2064840392751179</c:v>
                </c:pt>
                <c:pt idx="6">
                  <c:v>4.6190917823402877</c:v>
                </c:pt>
                <c:pt idx="7">
                  <c:v>4.9460079860062383</c:v>
                </c:pt>
                <c:pt idx="8">
                  <c:v>5.1723528272157369</c:v>
                </c:pt>
                <c:pt idx="9">
                  <c:v>5.2880685055793188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'nezatepleny dum'!$Y$58:$AH$58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dum'!$Y$62:$AH$62</c:f>
              <c:numCache>
                <c:formatCode>General</c:formatCode>
                <c:ptCount val="10"/>
                <c:pt idx="0">
                  <c:v>1.8726253708032179</c:v>
                </c:pt>
                <c:pt idx="1">
                  <c:v>2.44226392162579</c:v>
                </c:pt>
                <c:pt idx="2">
                  <c:v>2.9775269096140002</c:v>
                </c:pt>
                <c:pt idx="3">
                  <c:v>3.4925564131103353</c:v>
                </c:pt>
                <c:pt idx="4">
                  <c:v>3.9811133861374541</c:v>
                </c:pt>
                <c:pt idx="5">
                  <c:v>4.4267183218489281</c:v>
                </c:pt>
                <c:pt idx="6">
                  <c:v>4.8104834473593749</c:v>
                </c:pt>
                <c:pt idx="7">
                  <c:v>5.1150177817307974</c:v>
                </c:pt>
                <c:pt idx="8">
                  <c:v>5.326255872693352</c:v>
                </c:pt>
                <c:pt idx="9">
                  <c:v>5.4343896241321445</c:v>
                </c:pt>
              </c:numCache>
            </c:numRef>
          </c:yVal>
        </c:ser>
        <c:ser>
          <c:idx val="4"/>
          <c:order val="4"/>
          <c:marker>
            <c:symbol val="none"/>
          </c:marker>
          <c:xVal>
            <c:numRef>
              <c:f>'nezatepleny dum'!$Y$58:$AH$58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dum'!$Y$63:$AH$63</c:f>
              <c:numCache>
                <c:formatCode>General</c:formatCode>
                <c:ptCount val="10"/>
                <c:pt idx="0">
                  <c:v>2.0044769330626599</c:v>
                </c:pt>
                <c:pt idx="1">
                  <c:v>2.6504249282958723</c:v>
                </c:pt>
                <c:pt idx="2">
                  <c:v>3.2237763776379174</c:v>
                </c:pt>
                <c:pt idx="3">
                  <c:v>3.7448660445435347</c:v>
                </c:pt>
                <c:pt idx="4">
                  <c:v>4.2212395706858041</c:v>
                </c:pt>
                <c:pt idx="5">
                  <c:v>4.6471256812949751</c:v>
                </c:pt>
                <c:pt idx="6">
                  <c:v>5.0103237459710899</c:v>
                </c:pt>
                <c:pt idx="7">
                  <c:v>5.2972587371013029</c:v>
                </c:pt>
                <c:pt idx="8">
                  <c:v>5.4959253914426691</c:v>
                </c:pt>
                <c:pt idx="9">
                  <c:v>5.5975571956176102</c:v>
                </c:pt>
              </c:numCache>
            </c:numRef>
          </c:yVal>
        </c:ser>
        <c:ser>
          <c:idx val="5"/>
          <c:order val="5"/>
          <c:marker>
            <c:symbol val="none"/>
          </c:marker>
          <c:xVal>
            <c:numRef>
              <c:f>'nezatepleny dum'!$Y$58:$AH$58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'nezatepleny dum'!$Y$64:$AH$64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yVal>
        </c:ser>
        <c:axId val="334123776"/>
        <c:axId val="334125312"/>
      </c:scatterChart>
      <c:valAx>
        <c:axId val="334123776"/>
        <c:scaling>
          <c:orientation val="minMax"/>
        </c:scaling>
        <c:axPos val="b"/>
        <c:numFmt formatCode="General" sourceLinked="1"/>
        <c:tickLblPos val="nextTo"/>
        <c:crossAx val="334125312"/>
        <c:crosses val="autoZero"/>
        <c:crossBetween val="midCat"/>
      </c:valAx>
      <c:valAx>
        <c:axId val="334125312"/>
        <c:scaling>
          <c:orientation val="minMax"/>
        </c:scaling>
        <c:axPos val="l"/>
        <c:majorGridlines/>
        <c:numFmt formatCode="General" sourceLinked="1"/>
        <c:tickLblPos val="nextTo"/>
        <c:crossAx val="33412377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rok'!$C$71:$C$78</c:f>
              <c:numCache>
                <c:formatCode>General</c:formatCode>
                <c:ptCount val="8"/>
                <c:pt idx="0">
                  <c:v>4.0778980174213935</c:v>
                </c:pt>
                <c:pt idx="1">
                  <c:v>4.4447706963206084</c:v>
                </c:pt>
                <c:pt idx="2">
                  <c:v>5.1515631436091196</c:v>
                </c:pt>
                <c:pt idx="3">
                  <c:v>5.7992924881301384</c:v>
                </c:pt>
                <c:pt idx="4">
                  <c:v>6.7179591404129591</c:v>
                </c:pt>
                <c:pt idx="5">
                  <c:v>8.2983117329851321</c:v>
                </c:pt>
                <c:pt idx="6">
                  <c:v>11.674611224824273</c:v>
                </c:pt>
                <c:pt idx="7">
                  <c:v>16.326360108593438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rok'!$D$71:$D$78</c:f>
              <c:numCache>
                <c:formatCode>General</c:formatCode>
                <c:ptCount val="8"/>
                <c:pt idx="0">
                  <c:v>5.5719981958271187</c:v>
                </c:pt>
                <c:pt idx="1">
                  <c:v>6.0820284746840247</c:v>
                </c:pt>
                <c:pt idx="2">
                  <c:v>7.0576358291278014</c:v>
                </c:pt>
                <c:pt idx="3">
                  <c:v>7.976136076065365</c:v>
                </c:pt>
                <c:pt idx="4">
                  <c:v>9.2292643700822659</c:v>
                </c:pt>
                <c:pt idx="5">
                  <c:v>11.430207402861413</c:v>
                </c:pt>
                <c:pt idx="6">
                  <c:v>16.156793559051966</c:v>
                </c:pt>
                <c:pt idx="7">
                  <c:v>22.664478029015715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rok'!$E$71:$E$78</c:f>
              <c:numCache>
                <c:formatCode>General</c:formatCode>
                <c:ptCount val="8"/>
                <c:pt idx="0">
                  <c:v>6.4897430744110425</c:v>
                </c:pt>
                <c:pt idx="1">
                  <c:v>7.0672945905601523</c:v>
                </c:pt>
                <c:pt idx="2">
                  <c:v>8.1765279356874441</c:v>
                </c:pt>
                <c:pt idx="3">
                  <c:v>9.1889562785829089</c:v>
                </c:pt>
                <c:pt idx="4">
                  <c:v>10.617649656358809</c:v>
                </c:pt>
                <c:pt idx="5">
                  <c:v>13.053740633907974</c:v>
                </c:pt>
                <c:pt idx="6">
                  <c:v>18.152951501721653</c:v>
                </c:pt>
                <c:pt idx="7">
                  <c:v>24.900782779170378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rok'!$F$71:$F$78</c:f>
              <c:numCache>
                <c:formatCode>General</c:formatCode>
                <c:ptCount val="8"/>
                <c:pt idx="0">
                  <c:v>8.1055826270380216</c:v>
                </c:pt>
                <c:pt idx="1">
                  <c:v>8.8336890618123789</c:v>
                </c:pt>
                <c:pt idx="2">
                  <c:v>10.219556651152827</c:v>
                </c:pt>
                <c:pt idx="3">
                  <c:v>11.515935705413062</c:v>
                </c:pt>
                <c:pt idx="4">
                  <c:v>13.271204282324197</c:v>
                </c:pt>
                <c:pt idx="5">
                  <c:v>16.316082494220254</c:v>
                </c:pt>
                <c:pt idx="6">
                  <c:v>22.689859107028216</c:v>
                </c:pt>
                <c:pt idx="7">
                  <c:v>31.124017625284523</c:v>
                </c:pt>
              </c:numCache>
            </c:numRef>
          </c:yVal>
        </c:ser>
        <c:ser>
          <c:idx val="4"/>
          <c:order val="4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rok'!$G$71:$G$78</c:f>
              <c:numCache>
                <c:formatCode>General</c:formatCode>
                <c:ptCount val="8"/>
              </c:numCache>
            </c:numRef>
          </c:yVal>
        </c:ser>
        <c:ser>
          <c:idx val="5"/>
          <c:order val="5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rok'!$H$71:$H$78</c:f>
              <c:numCache>
                <c:formatCode>General</c:formatCode>
                <c:ptCount val="8"/>
                <c:pt idx="0">
                  <c:v>4.0271186440677962</c:v>
                </c:pt>
                <c:pt idx="1">
                  <c:v>4.4000000000000004</c:v>
                </c:pt>
                <c:pt idx="2">
                  <c:v>5.1096774193548384</c:v>
                </c:pt>
                <c:pt idx="3">
                  <c:v>5.7750000000000004</c:v>
                </c:pt>
                <c:pt idx="4">
                  <c:v>6.6985074626865675</c:v>
                </c:pt>
                <c:pt idx="5">
                  <c:v>8.3178082191780813</c:v>
                </c:pt>
                <c:pt idx="6">
                  <c:v>11.733333333333334</c:v>
                </c:pt>
                <c:pt idx="7">
                  <c:v>16.246153846153845</c:v>
                </c:pt>
              </c:numCache>
            </c:numRef>
          </c:yVal>
        </c:ser>
        <c:ser>
          <c:idx val="6"/>
          <c:order val="6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rok'!$I$71:$I$78</c:f>
              <c:numCache>
                <c:formatCode>General</c:formatCode>
                <c:ptCount val="8"/>
                <c:pt idx="0">
                  <c:v>5.6059322033898296</c:v>
                </c:pt>
                <c:pt idx="1">
                  <c:v>6.125</c:v>
                </c:pt>
                <c:pt idx="2">
                  <c:v>7.1129032258064511</c:v>
                </c:pt>
                <c:pt idx="3">
                  <c:v>8.0390625</c:v>
                </c:pt>
                <c:pt idx="4">
                  <c:v>9.3246268656716413</c:v>
                </c:pt>
                <c:pt idx="5">
                  <c:v>11.578767123287671</c:v>
                </c:pt>
                <c:pt idx="6">
                  <c:v>16.333333333333336</c:v>
                </c:pt>
                <c:pt idx="7">
                  <c:v>22.615384615384613</c:v>
                </c:pt>
              </c:numCache>
            </c:numRef>
          </c:yVal>
        </c:ser>
        <c:ser>
          <c:idx val="7"/>
          <c:order val="7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rok'!$J$71:$J$78</c:f>
              <c:numCache>
                <c:formatCode>General</c:formatCode>
                <c:ptCount val="8"/>
                <c:pt idx="0">
                  <c:v>6.5563409563409563</c:v>
                </c:pt>
                <c:pt idx="1">
                  <c:v>7.1510204081632658</c:v>
                </c:pt>
                <c:pt idx="2">
                  <c:v>8.2771653543307089</c:v>
                </c:pt>
                <c:pt idx="3">
                  <c:v>9.3262357414448687</c:v>
                </c:pt>
                <c:pt idx="4">
                  <c:v>10.771790235081372</c:v>
                </c:pt>
                <c:pt idx="5">
                  <c:v>13.277100494233938</c:v>
                </c:pt>
                <c:pt idx="6">
                  <c:v>18.442105263157892</c:v>
                </c:pt>
                <c:pt idx="7">
                  <c:v>25.028571428571432</c:v>
                </c:pt>
              </c:numCache>
            </c:numRef>
          </c:yVal>
        </c:ser>
        <c:ser>
          <c:idx val="8"/>
          <c:order val="8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rok'!$K$71:$K$78</c:f>
              <c:numCache>
                <c:formatCode>General</c:formatCode>
                <c:ptCount val="8"/>
                <c:pt idx="0">
                  <c:v>8.1954261954261955</c:v>
                </c:pt>
                <c:pt idx="1">
                  <c:v>8.9387755102040813</c:v>
                </c:pt>
                <c:pt idx="2">
                  <c:v>10.346456692913385</c:v>
                </c:pt>
                <c:pt idx="3">
                  <c:v>11.657794676806084</c:v>
                </c:pt>
                <c:pt idx="4">
                  <c:v>13.464737793851716</c:v>
                </c:pt>
                <c:pt idx="5">
                  <c:v>16.596375617792422</c:v>
                </c:pt>
                <c:pt idx="6">
                  <c:v>23.052631578947366</c:v>
                </c:pt>
                <c:pt idx="7">
                  <c:v>31.285714285714288</c:v>
                </c:pt>
              </c:numCache>
            </c:numRef>
          </c:yVal>
        </c:ser>
        <c:ser>
          <c:idx val="9"/>
          <c:order val="9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rok'!$L$71:$L$78</c:f>
              <c:numCache>
                <c:formatCode>General</c:formatCode>
                <c:ptCount val="8"/>
              </c:numCache>
            </c:numRef>
          </c:yVal>
        </c:ser>
        <c:ser>
          <c:idx val="10"/>
          <c:order val="10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rok'!$M$71:$M$78</c:f>
              <c:numCache>
                <c:formatCode>General</c:formatCode>
                <c:ptCount val="8"/>
              </c:numCache>
            </c:numRef>
          </c:yVal>
        </c:ser>
        <c:ser>
          <c:idx val="11"/>
          <c:order val="11"/>
          <c:marker>
            <c:symbol val="none"/>
          </c:marker>
          <c:xVal>
            <c:numRef>
              <c:f>'ztraty kwh na m2 a rok'!$A$71:$A$78</c:f>
              <c:numCache>
                <c:formatCode>General</c:formatCode>
                <c:ptCount val="8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  <c:pt idx="6">
                  <c:v>0.4</c:v>
                </c:pt>
                <c:pt idx="7">
                  <c:v>0.8</c:v>
                </c:pt>
              </c:numCache>
            </c:numRef>
          </c:xVal>
          <c:yVal>
            <c:numRef>
              <c:f>'ztraty kwh na m2 a rok'!$N$71:$N$78</c:f>
              <c:numCache>
                <c:formatCode>General</c:formatCode>
                <c:ptCount val="8"/>
                <c:pt idx="0">
                  <c:v>5.9175849056603775</c:v>
                </c:pt>
                <c:pt idx="1">
                  <c:v>6.453333333333334</c:v>
                </c:pt>
                <c:pt idx="2">
                  <c:v>7.4674285714285702</c:v>
                </c:pt>
                <c:pt idx="3">
                  <c:v>8.4115862068965512</c:v>
                </c:pt>
                <c:pt idx="4">
                  <c:v>9.7117377049180345</c:v>
                </c:pt>
                <c:pt idx="5">
                  <c:v>11.962746268656716</c:v>
                </c:pt>
                <c:pt idx="6">
                  <c:v>16.594285714285714</c:v>
                </c:pt>
                <c:pt idx="7">
                  <c:v>22.482580645161292</c:v>
                </c:pt>
              </c:numCache>
            </c:numRef>
          </c:yVal>
        </c:ser>
        <c:axId val="240591616"/>
        <c:axId val="240593152"/>
      </c:scatterChart>
      <c:valAx>
        <c:axId val="240591616"/>
        <c:scaling>
          <c:orientation val="minMax"/>
        </c:scaling>
        <c:axPos val="b"/>
        <c:numFmt formatCode="General" sourceLinked="1"/>
        <c:tickLblPos val="nextTo"/>
        <c:crossAx val="240593152"/>
        <c:crosses val="autoZero"/>
        <c:crossBetween val="midCat"/>
      </c:valAx>
      <c:valAx>
        <c:axId val="240593152"/>
        <c:scaling>
          <c:orientation val="minMax"/>
        </c:scaling>
        <c:axPos val="l"/>
        <c:majorGridlines/>
        <c:numFmt formatCode="General" sourceLinked="1"/>
        <c:tickLblPos val="nextTo"/>
        <c:crossAx val="24059161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'bez soklu'!$Y$7:$AG$7</c:f>
              <c:numCache>
                <c:formatCode>General</c:formatCode>
                <c:ptCount val="9"/>
                <c:pt idx="0">
                  <c:v>0.2230255528698922</c:v>
                </c:pt>
                <c:pt idx="1">
                  <c:v>0.21789921950773439</c:v>
                </c:pt>
                <c:pt idx="2">
                  <c:v>0.2135390481000308</c:v>
                </c:pt>
                <c:pt idx="3">
                  <c:v>0.2100118901817648</c:v>
                </c:pt>
                <c:pt idx="4">
                  <c:v>0.20726733439110043</c:v>
                </c:pt>
                <c:pt idx="5">
                  <c:v>0.20521589798916853</c:v>
                </c:pt>
                <c:pt idx="6">
                  <c:v>0.20376679540516426</c:v>
                </c:pt>
                <c:pt idx="7">
                  <c:v>0.20284472504133505</c:v>
                </c:pt>
                <c:pt idx="8">
                  <c:v>0.20239710757499749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'bez soklu'!$Y$8:$AG$8</c:f>
              <c:numCache>
                <c:formatCode>General</c:formatCode>
                <c:ptCount val="9"/>
                <c:pt idx="0">
                  <c:v>0.12756726426448184</c:v>
                </c:pt>
                <c:pt idx="1">
                  <c:v>0.14216526840424926</c:v>
                </c:pt>
                <c:pt idx="2">
                  <c:v>0.14936101955588246</c:v>
                </c:pt>
                <c:pt idx="3">
                  <c:v>0.15317977053801865</c:v>
                </c:pt>
                <c:pt idx="4">
                  <c:v>0.15533484277928544</c:v>
                </c:pt>
                <c:pt idx="5">
                  <c:v>0.1566075600133772</c:v>
                </c:pt>
                <c:pt idx="6">
                  <c:v>0.15737194017203829</c:v>
                </c:pt>
                <c:pt idx="7">
                  <c:v>0.15781117450037813</c:v>
                </c:pt>
                <c:pt idx="8">
                  <c:v>0.15801306805775917</c:v>
                </c:pt>
              </c:numCache>
            </c:numRef>
          </c:val>
        </c:ser>
        <c:marker val="1"/>
        <c:axId val="39810560"/>
        <c:axId val="39812096"/>
      </c:lineChart>
      <c:catAx>
        <c:axId val="39810560"/>
        <c:scaling>
          <c:orientation val="minMax"/>
        </c:scaling>
        <c:axPos val="b"/>
        <c:tickLblPos val="nextTo"/>
        <c:crossAx val="39812096"/>
        <c:crosses val="autoZero"/>
        <c:auto val="1"/>
        <c:lblAlgn val="ctr"/>
        <c:lblOffset val="100"/>
      </c:catAx>
      <c:valAx>
        <c:axId val="39812096"/>
        <c:scaling>
          <c:orientation val="minMax"/>
        </c:scaling>
        <c:axPos val="l"/>
        <c:majorGridlines/>
        <c:numFmt formatCode="General" sourceLinked="1"/>
        <c:tickLblPos val="nextTo"/>
        <c:crossAx val="39810560"/>
        <c:crosses val="autoZero"/>
        <c:crossBetween val="between"/>
      </c:valAx>
    </c:plotArea>
    <c:plotVisOnly val="1"/>
  </c:chart>
  <c:printSettings>
    <c:headerFooter/>
    <c:pageMargins b="0.78740157499999996" l="0.7" r="0.7" t="0.78740157499999996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'bez soklu'!$X$1:$AG$1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'bez soklu'!$X$2:$AG$2</c:f>
              <c:numCache>
                <c:formatCode>General</c:formatCode>
                <c:ptCount val="10"/>
                <c:pt idx="0">
                  <c:v>97.10867735104101</c:v>
                </c:pt>
                <c:pt idx="1">
                  <c:v>54.96008599932474</c:v>
                </c:pt>
                <c:pt idx="2">
                  <c:v>36.46591349069395</c:v>
                </c:pt>
                <c:pt idx="3">
                  <c:v>27.100476700413157</c:v>
                </c:pt>
                <c:pt idx="4">
                  <c:v>21.810172324075619</c:v>
                </c:pt>
                <c:pt idx="5">
                  <c:v>18.596571227919529</c:v>
                </c:pt>
                <c:pt idx="6">
                  <c:v>16.569201398573956</c:v>
                </c:pt>
                <c:pt idx="7">
                  <c:v>15.291054243410141</c:v>
                </c:pt>
                <c:pt idx="8">
                  <c:v>14.534506924312918</c:v>
                </c:pt>
                <c:pt idx="9">
                  <c:v>14.181648402613829</c:v>
                </c:pt>
              </c:numCache>
            </c:numRef>
          </c:yVal>
        </c:ser>
        <c:ser>
          <c:idx val="1"/>
          <c:order val="1"/>
          <c:marker>
            <c:symbol val="none"/>
          </c:marker>
          <c:xVal>
            <c:numRef>
              <c:f>'bez soklu'!$X$1:$AG$1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'bez soklu'!$X$3:$AG$3</c:f>
              <c:numCache>
                <c:formatCode>General</c:formatCode>
                <c:ptCount val="10"/>
                <c:pt idx="0">
                  <c:v>19.361033125918667</c:v>
                </c:pt>
                <c:pt idx="1">
                  <c:v>16.343093266623551</c:v>
                </c:pt>
                <c:pt idx="2">
                  <c:v>14.324193722179485</c:v>
                </c:pt>
                <c:pt idx="3">
                  <c:v>12.896676148637612</c:v>
                </c:pt>
                <c:pt idx="4">
                  <c:v>11.859584773405434</c:v>
                </c:pt>
                <c:pt idx="5">
                  <c:v>11.10100336557363</c:v>
                </c:pt>
                <c:pt idx="6">
                  <c:v>10.553101502962768</c:v>
                </c:pt>
                <c:pt idx="7">
                  <c:v>10.17283464685751</c:v>
                </c:pt>
                <c:pt idx="8">
                  <c:v>9.9328031120442475</c:v>
                </c:pt>
                <c:pt idx="9">
                  <c:v>9.8166322244647599</c:v>
                </c:pt>
              </c:numCache>
            </c:numRef>
          </c:yVal>
        </c:ser>
        <c:ser>
          <c:idx val="2"/>
          <c:order val="2"/>
          <c:marker>
            <c:symbol val="none"/>
          </c:marker>
          <c:xVal>
            <c:numRef>
              <c:f>'bez soklu'!$X$1:$AG$1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'bez soklu'!$X$4:$AG$4</c:f>
              <c:numCache>
                <c:formatCode>General</c:formatCode>
                <c:ptCount val="10"/>
                <c:pt idx="0">
                  <c:v>0.25760191595955489</c:v>
                </c:pt>
                <c:pt idx="1">
                  <c:v>0.24222835374164156</c:v>
                </c:pt>
                <c:pt idx="2">
                  <c:v>0.23118029711957921</c:v>
                </c:pt>
                <c:pt idx="3">
                  <c:v>0.22295030893775139</c:v>
                </c:pt>
                <c:pt idx="4">
                  <c:v>0.21675062798741856</c:v>
                </c:pt>
                <c:pt idx="5">
                  <c:v>0.21210563962947665</c:v>
                </c:pt>
                <c:pt idx="6">
                  <c:v>0.20870005321993237</c:v>
                </c:pt>
                <c:pt idx="7">
                  <c:v>0.20631598863193562</c:v>
                </c:pt>
                <c:pt idx="8">
                  <c:v>0.20480443207210025</c:v>
                </c:pt>
                <c:pt idx="9">
                  <c:v>0.20407144393463508</c:v>
                </c:pt>
              </c:numCache>
            </c:numRef>
          </c:yVal>
        </c:ser>
        <c:ser>
          <c:idx val="3"/>
          <c:order val="3"/>
          <c:marker>
            <c:symbol val="none"/>
          </c:marker>
          <c:xVal>
            <c:numRef>
              <c:f>'bez soklu'!$X$1:$AG$1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'bez soklu'!$X$5:$AG$5</c:f>
              <c:numCache>
                <c:formatCode>General</c:formatCode>
                <c:ptCount val="10"/>
                <c:pt idx="0">
                  <c:v>44.706294480574137</c:v>
                </c:pt>
                <c:pt idx="1">
                  <c:v>34.001456782506786</c:v>
                </c:pt>
                <c:pt idx="2">
                  <c:v>27.107987645560257</c:v>
                </c:pt>
                <c:pt idx="3">
                  <c:v>22.452267921735757</c:v>
                </c:pt>
                <c:pt idx="4">
                  <c:v>19.264553529387822</c:v>
                </c:pt>
                <c:pt idx="5">
                  <c:v>17.073931090030829</c:v>
                </c:pt>
                <c:pt idx="6">
                  <c:v>15.579416802513089</c:v>
                </c:pt>
                <c:pt idx="7">
                  <c:v>14.58963128139238</c:v>
                </c:pt>
                <c:pt idx="8">
                  <c:v>13.985945593726436</c:v>
                </c:pt>
                <c:pt idx="9">
                  <c:v>13.699795988220131</c:v>
                </c:pt>
              </c:numCache>
            </c:numRef>
          </c:yVal>
        </c:ser>
        <c:ser>
          <c:idx val="4"/>
          <c:order val="4"/>
          <c:marker>
            <c:symbol val="none"/>
          </c:marker>
          <c:xVal>
            <c:numRef>
              <c:f>'bez soklu'!$X$1:$AG$1</c:f>
              <c:numCache>
                <c:formatCode>General</c:formatCode>
                <c:ptCount val="10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</c:numCache>
            </c:numRef>
          </c:xVal>
          <c:yVal>
            <c:numRef>
              <c:f>'bez soklu'!$X$6:$AG$6</c:f>
              <c:numCache>
                <c:formatCode>General</c:formatCode>
                <c:ptCount val="10"/>
                <c:pt idx="0">
                  <c:v>13.927765953131679</c:v>
                </c:pt>
                <c:pt idx="1">
                  <c:v>12.881978094084497</c:v>
                </c:pt>
                <c:pt idx="2">
                  <c:v>11.954713648259645</c:v>
                </c:pt>
                <c:pt idx="3">
                  <c:v>11.178775816509701</c:v>
                </c:pt>
                <c:pt idx="4">
                  <c:v>10.554912936104561</c:v>
                </c:pt>
                <c:pt idx="5">
                  <c:v>10.069039927008667</c:v>
                </c:pt>
                <c:pt idx="6">
                  <c:v>9.7038687616246602</c:v>
                </c:pt>
                <c:pt idx="7">
                  <c:v>9.443915353847629</c:v>
                </c:pt>
                <c:pt idx="8">
                  <c:v>9.2772374977783887</c:v>
                </c:pt>
                <c:pt idx="9">
                  <c:v>9.1958760660584815</c:v>
                </c:pt>
              </c:numCache>
            </c:numRef>
          </c:yVal>
        </c:ser>
        <c:axId val="313628544"/>
        <c:axId val="313487744"/>
      </c:scatterChart>
      <c:valAx>
        <c:axId val="313628544"/>
        <c:scaling>
          <c:orientation val="minMax"/>
        </c:scaling>
        <c:axPos val="b"/>
        <c:numFmt formatCode="General" sourceLinked="1"/>
        <c:tickLblPos val="nextTo"/>
        <c:crossAx val="313487744"/>
        <c:crosses val="autoZero"/>
        <c:crossBetween val="midCat"/>
      </c:valAx>
      <c:valAx>
        <c:axId val="313487744"/>
        <c:scaling>
          <c:orientation val="minMax"/>
        </c:scaling>
        <c:axPos val="l"/>
        <c:majorGridlines/>
        <c:numFmt formatCode="General" sourceLinked="1"/>
        <c:tickLblPos val="nextTo"/>
        <c:crossAx val="313628544"/>
        <c:crosses val="autoZero"/>
        <c:crossBetween val="midCat"/>
      </c:valAx>
    </c:plotArea>
    <c:plotVisOnly val="1"/>
  </c:chart>
  <c:printSettings>
    <c:headerFooter/>
    <c:pageMargins b="0.78740157499999996" l="0.7" r="0.7" t="0.78740157499999996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>
        <c:manualLayout>
          <c:layoutTarget val="inner"/>
          <c:xMode val="edge"/>
          <c:yMode val="edge"/>
          <c:x val="0.10506330491072036"/>
          <c:y val="4.974054472699109E-2"/>
          <c:w val="0.83943589952810305"/>
          <c:h val="0.76183942171163033"/>
        </c:manualLayout>
      </c:layout>
      <c:scatterChart>
        <c:scatterStyle val="lineMarker"/>
        <c:ser>
          <c:idx val="0"/>
          <c:order val="0"/>
          <c:xVal>
            <c:numRef>
              <c:f>'bez soklu'!$V$14:$V$16</c:f>
              <c:numCache>
                <c:formatCode>General</c:formatCode>
                <c:ptCount val="3"/>
                <c:pt idx="0">
                  <c:v>0</c:v>
                </c:pt>
                <c:pt idx="1">
                  <c:v>0.1</c:v>
                </c:pt>
                <c:pt idx="2">
                  <c:v>0.17</c:v>
                </c:pt>
              </c:numCache>
            </c:numRef>
          </c:xVal>
          <c:yVal>
            <c:numRef>
              <c:f>'bez soklu'!$W$14:$W$16</c:f>
              <c:numCache>
                <c:formatCode>General</c:formatCode>
                <c:ptCount val="3"/>
                <c:pt idx="0">
                  <c:v>27.291808335269895</c:v>
                </c:pt>
                <c:pt idx="1">
                  <c:v>11.671656193476919</c:v>
                </c:pt>
                <c:pt idx="2">
                  <c:v>0.21621424389961194</c:v>
                </c:pt>
              </c:numCache>
            </c:numRef>
          </c:yVal>
        </c:ser>
        <c:axId val="39439360"/>
        <c:axId val="39437824"/>
      </c:scatterChart>
      <c:valAx>
        <c:axId val="39439360"/>
        <c:scaling>
          <c:orientation val="minMax"/>
        </c:scaling>
        <c:axPos val="b"/>
        <c:numFmt formatCode="General" sourceLinked="1"/>
        <c:tickLblPos val="nextTo"/>
        <c:crossAx val="39437824"/>
        <c:crosses val="autoZero"/>
        <c:crossBetween val="midCat"/>
      </c:valAx>
      <c:valAx>
        <c:axId val="39437824"/>
        <c:scaling>
          <c:orientation val="minMax"/>
        </c:scaling>
        <c:axPos val="l"/>
        <c:majorGridlines/>
        <c:numFmt formatCode="General" sourceLinked="1"/>
        <c:tickLblPos val="nextTo"/>
        <c:crossAx val="39439360"/>
        <c:crosses val="autoZero"/>
        <c:crossBetween val="midCat"/>
      </c:valAx>
    </c:plotArea>
    <c:plotVisOnly val="1"/>
  </c:chart>
  <c:printSettings>
    <c:headerFooter/>
    <c:pageMargins b="0.78740157499999996" l="0.7" r="0.7" t="0.78740157499999996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>
        <c:manualLayout>
          <c:layoutTarget val="inner"/>
          <c:xMode val="edge"/>
          <c:yMode val="edge"/>
          <c:x val="0.10506330491072038"/>
          <c:y val="4.9740544726991104E-2"/>
          <c:w val="0.83943589952810338"/>
          <c:h val="0.76183942171163033"/>
        </c:manualLayout>
      </c:layout>
      <c:scatterChart>
        <c:scatterStyle val="lineMarker"/>
        <c:ser>
          <c:idx val="0"/>
          <c:order val="0"/>
          <c:xVal>
            <c:numRef>
              <c:f>'bez soklu'!$V$11:$V$13</c:f>
              <c:numCache>
                <c:formatCode>General</c:formatCode>
                <c:ptCount val="3"/>
                <c:pt idx="0">
                  <c:v>0</c:v>
                </c:pt>
                <c:pt idx="1">
                  <c:v>0.1</c:v>
                </c:pt>
                <c:pt idx="2">
                  <c:v>0.15</c:v>
                </c:pt>
              </c:numCache>
            </c:numRef>
          </c:xVal>
          <c:yVal>
            <c:numRef>
              <c:f>'bez soklu'!$W$11:$W$13</c:f>
              <c:numCache>
                <c:formatCode>General</c:formatCode>
                <c:ptCount val="3"/>
                <c:pt idx="0">
                  <c:v>43.361871179228096</c:v>
                </c:pt>
                <c:pt idx="1">
                  <c:v>14.229272988032832</c:v>
                </c:pt>
                <c:pt idx="2">
                  <c:v>0.22982549610200942</c:v>
                </c:pt>
              </c:numCache>
            </c:numRef>
          </c:yVal>
        </c:ser>
        <c:axId val="240568576"/>
        <c:axId val="241959296"/>
      </c:scatterChart>
      <c:valAx>
        <c:axId val="240568576"/>
        <c:scaling>
          <c:orientation val="minMax"/>
        </c:scaling>
        <c:axPos val="b"/>
        <c:numFmt formatCode="General" sourceLinked="1"/>
        <c:tickLblPos val="nextTo"/>
        <c:crossAx val="241959296"/>
        <c:crosses val="autoZero"/>
        <c:crossBetween val="midCat"/>
      </c:valAx>
      <c:valAx>
        <c:axId val="241959296"/>
        <c:scaling>
          <c:orientation val="minMax"/>
        </c:scaling>
        <c:axPos val="l"/>
        <c:majorGridlines/>
        <c:numFmt formatCode="General" sourceLinked="1"/>
        <c:tickLblPos val="nextTo"/>
        <c:crossAx val="240568576"/>
        <c:crosses val="autoZero"/>
        <c:crossBetween val="midCat"/>
      </c:valAx>
    </c:plotArea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xVal>
            <c:numRef>
              <c:f>'ztraty kwh na m2 a rok'!$A$85:$A$90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rok'!$E$85:$E$90</c:f>
              <c:numCache>
                <c:formatCode>General</c:formatCode>
                <c:ptCount val="6"/>
                <c:pt idx="0">
                  <c:v>5.6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9.4</c:v>
                </c:pt>
                <c:pt idx="5">
                  <c:v>12</c:v>
                </c:pt>
              </c:numCache>
            </c:numRef>
          </c:yVal>
        </c:ser>
        <c:ser>
          <c:idx val="1"/>
          <c:order val="1"/>
          <c:xVal>
            <c:numRef>
              <c:f>'ztraty kwh na m2 a rok'!$A$85:$A$90</c:f>
              <c:numCache>
                <c:formatCode>General</c:formatCode>
                <c:ptCount val="6"/>
                <c:pt idx="0">
                  <c:v>0.09</c:v>
                </c:pt>
                <c:pt idx="1">
                  <c:v>0.1</c:v>
                </c:pt>
                <c:pt idx="2">
                  <c:v>0.12</c:v>
                </c:pt>
                <c:pt idx="3">
                  <c:v>0.14000000000000001</c:v>
                </c:pt>
                <c:pt idx="4">
                  <c:v>0.17</c:v>
                </c:pt>
                <c:pt idx="5">
                  <c:v>0.23</c:v>
                </c:pt>
              </c:numCache>
            </c:numRef>
          </c:xVal>
          <c:yVal>
            <c:numRef>
              <c:f>'ztraty kwh na m2 a rok'!$F$85:$F$90</c:f>
              <c:numCache>
                <c:formatCode>General</c:formatCode>
                <c:ptCount val="6"/>
                <c:pt idx="0">
                  <c:v>9</c:v>
                </c:pt>
                <c:pt idx="1">
                  <c:v>9.8000000000000007</c:v>
                </c:pt>
                <c:pt idx="2">
                  <c:v>11.2</c:v>
                </c:pt>
                <c:pt idx="3">
                  <c:v>13</c:v>
                </c:pt>
                <c:pt idx="4">
                  <c:v>15</c:v>
                </c:pt>
                <c:pt idx="5">
                  <c:v>19</c:v>
                </c:pt>
              </c:numCache>
            </c:numRef>
          </c:yVal>
        </c:ser>
        <c:axId val="240625920"/>
        <c:axId val="240635904"/>
      </c:scatterChart>
      <c:valAx>
        <c:axId val="240625920"/>
        <c:scaling>
          <c:orientation val="minMax"/>
          <c:max val="0.25"/>
          <c:min val="6.0000000000000032E-2"/>
        </c:scaling>
        <c:axPos val="b"/>
        <c:numFmt formatCode="General" sourceLinked="1"/>
        <c:tickLblPos val="nextTo"/>
        <c:crossAx val="240635904"/>
        <c:crosses val="autoZero"/>
        <c:crossBetween val="midCat"/>
      </c:valAx>
      <c:valAx>
        <c:axId val="240635904"/>
        <c:scaling>
          <c:orientation val="minMax"/>
          <c:max val="32.300000000000004"/>
          <c:min val="-2"/>
        </c:scaling>
        <c:axPos val="l"/>
        <c:majorGridlines/>
        <c:numFmt formatCode="General" sourceLinked="1"/>
        <c:tickLblPos val="nextTo"/>
        <c:crossAx val="240625920"/>
        <c:crosses val="autoZero"/>
        <c:crossBetween val="midCat"/>
        <c:majorUnit val="2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lineMarker"/>
        <c:ser>
          <c:idx val="0"/>
          <c:order val="0"/>
          <c:marker>
            <c:symbol val="none"/>
          </c:marker>
          <c:xVal>
            <c:numRef>
              <c:f>'ztraty kwh na m2 a rok'!$AC$101:$AG$101</c:f>
              <c:numCache>
                <c:formatCode>General</c:formatCode>
                <c:ptCount val="5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</c:numCache>
            </c:numRef>
          </c:xVal>
          <c:yVal>
            <c:numRef>
              <c:f>'ztraty kwh na m2 a rok'!$AC$102:$AG$102</c:f>
              <c:numCache>
                <c:formatCode>General</c:formatCode>
                <c:ptCount val="5"/>
                <c:pt idx="0">
                  <c:v>20.000939529951257</c:v>
                </c:pt>
                <c:pt idx="1">
                  <c:v>23.727299750002643</c:v>
                </c:pt>
                <c:pt idx="2">
                  <c:v>27.453659970054591</c:v>
                </c:pt>
                <c:pt idx="3">
                  <c:v>31.180020190105921</c:v>
                </c:pt>
                <c:pt idx="4">
                  <c:v>34.906380410157666</c:v>
                </c:pt>
              </c:numCache>
            </c:numRef>
          </c:yVal>
        </c:ser>
        <c:axId val="240642688"/>
        <c:axId val="240857472"/>
      </c:scatterChart>
      <c:valAx>
        <c:axId val="240642688"/>
        <c:scaling>
          <c:orientation val="minMax"/>
        </c:scaling>
        <c:axPos val="b"/>
        <c:numFmt formatCode="General" sourceLinked="1"/>
        <c:tickLblPos val="nextTo"/>
        <c:crossAx val="240857472"/>
        <c:crosses val="autoZero"/>
        <c:crossBetween val="midCat"/>
      </c:valAx>
      <c:valAx>
        <c:axId val="240857472"/>
        <c:scaling>
          <c:orientation val="minMax"/>
        </c:scaling>
        <c:axPos val="l"/>
        <c:majorGridlines/>
        <c:numFmt formatCode="General" sourceLinked="1"/>
        <c:tickLblPos val="nextTo"/>
        <c:crossAx val="240642688"/>
        <c:crosses val="autoZero"/>
        <c:crossBetween val="midCat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'ztraty kwh na m2 a rok'!$C$106:$C$111</c:f>
              <c:numCache>
                <c:formatCode>General</c:formatCode>
                <c:ptCount val="6"/>
                <c:pt idx="0">
                  <c:v>9.6835796524523534</c:v>
                </c:pt>
                <c:pt idx="1">
                  <c:v>9.699379836986358</c:v>
                </c:pt>
                <c:pt idx="2">
                  <c:v>9.7024532600193574</c:v>
                </c:pt>
                <c:pt idx="3">
                  <c:v>9.7272526166600386</c:v>
                </c:pt>
                <c:pt idx="4">
                  <c:v>9.718449946160348</c:v>
                </c:pt>
                <c:pt idx="5">
                  <c:v>9.7336527784855615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'ztraty kwh na m2 a rok'!$D$106:$D$111</c:f>
              <c:numCache>
                <c:formatCode>General</c:formatCode>
                <c:ptCount val="6"/>
                <c:pt idx="0">
                  <c:v>9.6037486179513749</c:v>
                </c:pt>
                <c:pt idx="1">
                  <c:v>9.6050850046743506</c:v>
                </c:pt>
                <c:pt idx="2">
                  <c:v>9.5923723153105982</c:v>
                </c:pt>
                <c:pt idx="3">
                  <c:v>9.5712366771859809</c:v>
                </c:pt>
                <c:pt idx="4">
                  <c:v>9.5750043580517108</c:v>
                </c:pt>
                <c:pt idx="5">
                  <c:v>9.5589937583018134</c:v>
                </c:pt>
              </c:numCache>
            </c:numRef>
          </c:val>
        </c:ser>
        <c:marker val="1"/>
        <c:axId val="240877568"/>
        <c:axId val="240879104"/>
      </c:lineChart>
      <c:catAx>
        <c:axId val="240877568"/>
        <c:scaling>
          <c:orientation val="minMax"/>
        </c:scaling>
        <c:axPos val="b"/>
        <c:tickLblPos val="nextTo"/>
        <c:crossAx val="240879104"/>
        <c:crosses val="autoZero"/>
        <c:auto val="1"/>
        <c:lblAlgn val="ctr"/>
        <c:lblOffset val="100"/>
      </c:catAx>
      <c:valAx>
        <c:axId val="240879104"/>
        <c:scaling>
          <c:orientation val="minMax"/>
        </c:scaling>
        <c:axPos val="l"/>
        <c:majorGridlines/>
        <c:numFmt formatCode="General" sourceLinked="1"/>
        <c:tickLblPos val="nextTo"/>
        <c:crossAx val="2408775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>
        <c:manualLayout>
          <c:layoutTarget val="inner"/>
          <c:xMode val="edge"/>
          <c:yMode val="edge"/>
          <c:x val="0.10384782868050585"/>
          <c:y val="5.3830398472918164E-2"/>
          <c:w val="0.84312186828919555"/>
          <c:h val="0.78868661417322861"/>
        </c:manualLayout>
      </c:layout>
      <c:lineChart>
        <c:grouping val="standard"/>
        <c:ser>
          <c:idx val="0"/>
          <c:order val="0"/>
          <c:val>
            <c:numRef>
              <c:f>'kontrolní pole'!$C$25:$C$35</c:f>
              <c:numCache>
                <c:formatCode>General</c:formatCode>
                <c:ptCount val="11"/>
                <c:pt idx="0">
                  <c:v>2.7538950476196842</c:v>
                </c:pt>
                <c:pt idx="1">
                  <c:v>3.5817986588930615</c:v>
                </c:pt>
                <c:pt idx="2">
                  <c:v>4.342322268267754</c:v>
                </c:pt>
                <c:pt idx="3">
                  <c:v>5.0287811026324825</c:v>
                </c:pt>
                <c:pt idx="4">
                  <c:v>5.6386105029118401</c:v>
                </c:pt>
                <c:pt idx="5">
                  <c:v>6.1724966808698705</c:v>
                </c:pt>
                <c:pt idx="6">
                  <c:v>6.6333913797489643</c:v>
                </c:pt>
                <c:pt idx="7">
                  <c:v>7.0256039935602326</c:v>
                </c:pt>
                <c:pt idx="8">
                  <c:v>7.3540691004335592</c:v>
                </c:pt>
                <c:pt idx="9">
                  <c:v>7.6238145646122257</c:v>
                </c:pt>
                <c:pt idx="10">
                  <c:v>7.8396146978254473</c:v>
                </c:pt>
              </c:numCache>
            </c:numRef>
          </c:val>
        </c:ser>
        <c:ser>
          <c:idx val="1"/>
          <c:order val="1"/>
          <c:val>
            <c:numRef>
              <c:f>'kontrolní pole'!$D$25:$D$35</c:f>
              <c:numCache>
                <c:formatCode>General</c:formatCode>
                <c:ptCount val="11"/>
                <c:pt idx="0">
                  <c:v>2.8099887959275804</c:v>
                </c:pt>
                <c:pt idx="1">
                  <c:v>3.6491786037832741</c:v>
                </c:pt>
                <c:pt idx="2">
                  <c:v>4.4163869745283826</c:v>
                </c:pt>
                <c:pt idx="3">
                  <c:v>5.1054104578161406</c:v>
                </c:pt>
                <c:pt idx="4">
                  <c:v>5.7145536380021573</c:v>
                </c:pt>
                <c:pt idx="5">
                  <c:v>6.245488066404044</c:v>
                </c:pt>
                <c:pt idx="6">
                  <c:v>6.702073367119719</c:v>
                </c:pt>
                <c:pt idx="7">
                  <c:v>7.0893514009061693</c:v>
                </c:pt>
                <c:pt idx="8">
                  <c:v>7.4127886439424655</c:v>
                </c:pt>
                <c:pt idx="9">
                  <c:v>7.6777597990899533</c:v>
                </c:pt>
                <c:pt idx="10">
                  <c:v>7.8892312546957912</c:v>
                </c:pt>
              </c:numCache>
            </c:numRef>
          </c:val>
        </c:ser>
        <c:ser>
          <c:idx val="2"/>
          <c:order val="2"/>
          <c:val>
            <c:numRef>
              <c:f>'kontrolní pole'!$E$25:$E$35</c:f>
              <c:numCache>
                <c:formatCode>General</c:formatCode>
                <c:ptCount val="11"/>
                <c:pt idx="0">
                  <c:v>2.9266090855974101</c:v>
                </c:pt>
                <c:pt idx="1">
                  <c:v>3.7885399287700507</c:v>
                </c:pt>
                <c:pt idx="2">
                  <c:v>4.5686364994903208</c:v>
                </c:pt>
                <c:pt idx="3">
                  <c:v>5.2619200371921231</c:v>
                </c:pt>
                <c:pt idx="4">
                  <c:v>5.8687054376370726</c:v>
                </c:pt>
                <c:pt idx="5">
                  <c:v>6.3928284860705151</c:v>
                </c:pt>
                <c:pt idx="6">
                  <c:v>6.8400625237130583</c:v>
                </c:pt>
                <c:pt idx="7">
                  <c:v>7.2169394994005032</c:v>
                </c:pt>
                <c:pt idx="8">
                  <c:v>7.5299741761447114</c:v>
                </c:pt>
                <c:pt idx="9">
                  <c:v>7.7852046366121668</c:v>
                </c:pt>
                <c:pt idx="10">
                  <c:v>7.987952349040925</c:v>
                </c:pt>
              </c:numCache>
            </c:numRef>
          </c:val>
        </c:ser>
        <c:ser>
          <c:idx val="3"/>
          <c:order val="3"/>
          <c:val>
            <c:numRef>
              <c:f>'kontrolní pole'!$F$25:$F$35</c:f>
              <c:numCache>
                <c:formatCode>General</c:formatCode>
                <c:ptCount val="11"/>
                <c:pt idx="0">
                  <c:v>3.1133831294386725</c:v>
                </c:pt>
                <c:pt idx="1">
                  <c:v>4.009735469184216</c:v>
                </c:pt>
                <c:pt idx="2">
                  <c:v>4.8076989887014427</c:v>
                </c:pt>
                <c:pt idx="3">
                  <c:v>5.5049276749003155</c:v>
                </c:pt>
                <c:pt idx="4">
                  <c:v>6.105519502027108</c:v>
                </c:pt>
                <c:pt idx="5">
                  <c:v>6.6170578229558874</c:v>
                </c:pt>
                <c:pt idx="6">
                  <c:v>7.0484086445359564</c:v>
                </c:pt>
                <c:pt idx="7">
                  <c:v>7.4083697972170519</c:v>
                </c:pt>
                <c:pt idx="8">
                  <c:v>7.7049638254090462</c:v>
                </c:pt>
                <c:pt idx="9">
                  <c:v>7.9451321256572403</c:v>
                </c:pt>
                <c:pt idx="10">
                  <c:v>8.1346481680002896</c:v>
                </c:pt>
              </c:numCache>
            </c:numRef>
          </c:val>
        </c:ser>
        <c:ser>
          <c:idx val="4"/>
          <c:order val="4"/>
          <c:val>
            <c:numRef>
              <c:f>'kontrolní pole'!$G$25:$G$35</c:f>
              <c:numCache>
                <c:formatCode>General</c:formatCode>
                <c:ptCount val="11"/>
                <c:pt idx="0">
                  <c:v>3.3868885775349633</c:v>
                </c:pt>
                <c:pt idx="1">
                  <c:v>4.3293197727856203</c:v>
                </c:pt>
                <c:pt idx="2">
                  <c:v>5.1474962424421733</c:v>
                </c:pt>
                <c:pt idx="3">
                  <c:v>5.8445720927335776</c:v>
                </c:pt>
                <c:pt idx="4">
                  <c:v>6.4313869853340089</c:v>
                </c:pt>
                <c:pt idx="5">
                  <c:v>6.9214745655914003</c:v>
                </c:pt>
                <c:pt idx="6">
                  <c:v>7.3281443365045309</c:v>
                </c:pt>
                <c:pt idx="7">
                  <c:v>7.6631671198733695</c:v>
                </c:pt>
                <c:pt idx="8">
                  <c:v>7.9363791033743221</c:v>
                </c:pt>
                <c:pt idx="9">
                  <c:v>8.155711776064182</c:v>
                </c:pt>
                <c:pt idx="10">
                  <c:v>8.3273713352282499</c:v>
                </c:pt>
              </c:numCache>
            </c:numRef>
          </c:val>
        </c:ser>
        <c:ser>
          <c:idx val="5"/>
          <c:order val="5"/>
          <c:val>
            <c:numRef>
              <c:f>'kontrolní pole'!$H$25:$H$35</c:f>
              <c:numCache>
                <c:formatCode>General</c:formatCode>
                <c:ptCount val="11"/>
                <c:pt idx="0">
                  <c:v>3.7740261152937338</c:v>
                </c:pt>
                <c:pt idx="1">
                  <c:v>4.7731587449192237</c:v>
                </c:pt>
                <c:pt idx="2">
                  <c:v>5.6083940467341193</c:v>
                </c:pt>
                <c:pt idx="3">
                  <c:v>6.2944773892818295</c:v>
                </c:pt>
                <c:pt idx="4">
                  <c:v>6.8539816936707307</c:v>
                </c:pt>
                <c:pt idx="5">
                  <c:v>7.3093090239381873</c:v>
                </c:pt>
                <c:pt idx="6">
                  <c:v>7.6795269182281451</c:v>
                </c:pt>
                <c:pt idx="7">
                  <c:v>7.979775142711576</c:v>
                </c:pt>
                <c:pt idx="8">
                  <c:v>8.2216735928713121</c:v>
                </c:pt>
                <c:pt idx="9">
                  <c:v>8.4139644434181218</c:v>
                </c:pt>
                <c:pt idx="10">
                  <c:v>8.5630902265296545</c:v>
                </c:pt>
              </c:numCache>
            </c:numRef>
          </c:val>
        </c:ser>
        <c:ser>
          <c:idx val="6"/>
          <c:order val="6"/>
          <c:val>
            <c:numRef>
              <c:f>'kontrolní pole'!$I$25:$I$35</c:f>
              <c:numCache>
                <c:formatCode>General</c:formatCode>
                <c:ptCount val="11"/>
                <c:pt idx="0">
                  <c:v>4.3185858294360546</c:v>
                </c:pt>
                <c:pt idx="1">
                  <c:v>5.3808949877764896</c:v>
                </c:pt>
                <c:pt idx="2">
                  <c:v>6.218443741449005</c:v>
                </c:pt>
                <c:pt idx="3">
                  <c:v>6.870961644978026</c:v>
                </c:pt>
                <c:pt idx="4">
                  <c:v>7.3807532887770773</c:v>
                </c:pt>
                <c:pt idx="5">
                  <c:v>7.7822528245880633</c:v>
                </c:pt>
                <c:pt idx="6">
                  <c:v>8.1008790719257568</c:v>
                </c:pt>
                <c:pt idx="7">
                  <c:v>8.3547328401433667</c:v>
                </c:pt>
                <c:pt idx="8">
                  <c:v>8.55657558265791</c:v>
                </c:pt>
                <c:pt idx="9">
                  <c:v>8.7153820815858012</c:v>
                </c:pt>
                <c:pt idx="10">
                  <c:v>8.8374032882192033</c:v>
                </c:pt>
              </c:numCache>
            </c:numRef>
          </c:val>
        </c:ser>
        <c:ser>
          <c:idx val="7"/>
          <c:order val="7"/>
          <c:val>
            <c:numRef>
              <c:f>'kontrolní pole'!$J$25:$J$35</c:f>
              <c:numCache>
                <c:formatCode>General</c:formatCode>
                <c:ptCount val="11"/>
                <c:pt idx="0">
                  <c:v>5.0956658474127066</c:v>
                </c:pt>
                <c:pt idx="1">
                  <c:v>6.2133915781861102</c:v>
                </c:pt>
                <c:pt idx="2">
                  <c:v>7.0135242174284143</c:v>
                </c:pt>
                <c:pt idx="3">
                  <c:v>7.5901720813533862</c:v>
                </c:pt>
                <c:pt idx="4">
                  <c:v>8.0158169044754572</c:v>
                </c:pt>
                <c:pt idx="5">
                  <c:v>8.3380698199894034</c:v>
                </c:pt>
                <c:pt idx="6">
                  <c:v>8.5870036068613853</c:v>
                </c:pt>
                <c:pt idx="7">
                  <c:v>8.7817014634976172</c:v>
                </c:pt>
                <c:pt idx="8">
                  <c:v>8.9345137166575643</c:v>
                </c:pt>
                <c:pt idx="9">
                  <c:v>9.0535849153775239</c:v>
                </c:pt>
                <c:pt idx="10">
                  <c:v>9.1443069485177126</c:v>
                </c:pt>
              </c:numCache>
            </c:numRef>
          </c:val>
        </c:ser>
        <c:ser>
          <c:idx val="8"/>
          <c:order val="8"/>
          <c:val>
            <c:numRef>
              <c:f>'kontrolní pole'!$K$25:$K$35</c:f>
              <c:numCache>
                <c:formatCode>General</c:formatCode>
                <c:ptCount val="11"/>
                <c:pt idx="0">
                  <c:v>6.2507140850494922</c:v>
                </c:pt>
                <c:pt idx="1">
                  <c:v>7.3634812029796946</c:v>
                </c:pt>
                <c:pt idx="2">
                  <c:v>8.0320893998078642</c:v>
                </c:pt>
                <c:pt idx="3">
                  <c:v>8.4603854794367681</c:v>
                </c:pt>
                <c:pt idx="4">
                  <c:v>8.7542723403371845</c:v>
                </c:pt>
                <c:pt idx="5">
                  <c:v>8.9672058502586154</c:v>
                </c:pt>
                <c:pt idx="6">
                  <c:v>9.127363974096113</c:v>
                </c:pt>
                <c:pt idx="7">
                  <c:v>9.2505555904919152</c:v>
                </c:pt>
                <c:pt idx="8">
                  <c:v>9.3461928056682311</c:v>
                </c:pt>
                <c:pt idx="9">
                  <c:v>9.4201368180246874</c:v>
                </c:pt>
                <c:pt idx="10">
                  <c:v>9.4761100077499485</c:v>
                </c:pt>
              </c:numCache>
            </c:numRef>
          </c:val>
        </c:ser>
        <c:ser>
          <c:idx val="9"/>
          <c:order val="9"/>
          <c:val>
            <c:numRef>
              <c:f>'kontrolní pole'!$L$25:$L$35</c:f>
              <c:numCache>
                <c:formatCode>General</c:formatCode>
                <c:ptCount val="11"/>
                <c:pt idx="0">
                  <c:v>8.1341956136274245</c:v>
                </c:pt>
                <c:pt idx="1">
                  <c:v>8.9577296916942526</c:v>
                </c:pt>
                <c:pt idx="2">
                  <c:v>9.2909666304281888</c:v>
                </c:pt>
                <c:pt idx="3">
                  <c:v>9.4650080171065838</c:v>
                </c:pt>
                <c:pt idx="4">
                  <c:v>9.573681039681011</c:v>
                </c:pt>
                <c:pt idx="5">
                  <c:v>9.649117172781807</c:v>
                </c:pt>
                <c:pt idx="6">
                  <c:v>9.7046907507775995</c:v>
                </c:pt>
                <c:pt idx="7">
                  <c:v>9.7469640188100701</c:v>
                </c:pt>
                <c:pt idx="8">
                  <c:v>9.7795649980106329</c:v>
                </c:pt>
                <c:pt idx="9">
                  <c:v>9.8046594465212014</c:v>
                </c:pt>
                <c:pt idx="10">
                  <c:v>9.8235869346950437</c:v>
                </c:pt>
              </c:numCache>
            </c:numRef>
          </c:val>
        </c:ser>
        <c:ser>
          <c:idx val="10"/>
          <c:order val="10"/>
          <c:val>
            <c:numRef>
              <c:f>'kontrolní pole'!$M$25:$M$35</c:f>
              <c:numCache>
                <c:formatCode>General</c:formatCode>
                <c:ptCount val="11"/>
                <c:pt idx="0">
                  <c:v>11.865808205808131</c:v>
                </c:pt>
                <c:pt idx="1">
                  <c:v>11.042275262524733</c:v>
                </c:pt>
                <c:pt idx="2">
                  <c:v>10.709039344102596</c:v>
                </c:pt>
                <c:pt idx="3">
                  <c:v>10.534998839689157</c:v>
                </c:pt>
                <c:pt idx="4">
                  <c:v>10.426326540947347</c:v>
                </c:pt>
                <c:pt idx="5">
                  <c:v>10.350890956522015</c:v>
                </c:pt>
                <c:pt idx="6">
                  <c:v>10.295317739366908</c:v>
                </c:pt>
                <c:pt idx="7">
                  <c:v>10.253044636002809</c:v>
                </c:pt>
                <c:pt idx="8">
                  <c:v>10.220443621493482</c:v>
                </c:pt>
                <c:pt idx="9">
                  <c:v>10.195348938512854</c:v>
                </c:pt>
                <c:pt idx="10">
                  <c:v>10.176421022125298</c:v>
                </c:pt>
              </c:numCache>
            </c:numRef>
          </c:val>
        </c:ser>
        <c:ser>
          <c:idx val="11"/>
          <c:order val="11"/>
          <c:val>
            <c:numRef>
              <c:f>'kontrolní pole'!$N$25:$N$35</c:f>
              <c:numCache>
                <c:formatCode>General</c:formatCode>
                <c:ptCount val="11"/>
                <c:pt idx="0">
                  <c:v>13.749289734386066</c:v>
                </c:pt>
                <c:pt idx="1">
                  <c:v>12.63652375123929</c:v>
                </c:pt>
                <c:pt idx="2">
                  <c:v>11.967916574722912</c:v>
                </c:pt>
                <c:pt idx="3">
                  <c:v>11.539621377358971</c:v>
                </c:pt>
                <c:pt idx="4">
                  <c:v>11.245735240291166</c:v>
                </c:pt>
                <c:pt idx="5">
                  <c:v>11.032802279045207</c:v>
                </c:pt>
                <c:pt idx="6">
                  <c:v>10.872644516048398</c:v>
                </c:pt>
                <c:pt idx="7">
                  <c:v>10.749453064320964</c:v>
                </c:pt>
                <c:pt idx="8">
                  <c:v>10.653815813835882</c:v>
                </c:pt>
                <c:pt idx="9">
                  <c:v>10.579871567009368</c:v>
                </c:pt>
                <c:pt idx="10">
                  <c:v>10.523897949070399</c:v>
                </c:pt>
              </c:numCache>
            </c:numRef>
          </c:val>
        </c:ser>
        <c:ser>
          <c:idx val="12"/>
          <c:order val="12"/>
          <c:val>
            <c:numRef>
              <c:f>'kontrolní pole'!$O$25:$O$35</c:f>
              <c:numCache>
                <c:formatCode>General</c:formatCode>
                <c:ptCount val="11"/>
                <c:pt idx="0">
                  <c:v>14.904337972022853</c:v>
                </c:pt>
                <c:pt idx="1">
                  <c:v>13.786613376032872</c:v>
                </c:pt>
                <c:pt idx="2">
                  <c:v>12.986481757102363</c:v>
                </c:pt>
                <c:pt idx="3">
                  <c:v>12.409834775442356</c:v>
                </c:pt>
                <c:pt idx="4">
                  <c:v>11.984190676152895</c:v>
                </c:pt>
                <c:pt idx="5">
                  <c:v>11.661938309314417</c:v>
                </c:pt>
                <c:pt idx="6">
                  <c:v>11.413004883283127</c:v>
                </c:pt>
                <c:pt idx="7">
                  <c:v>11.218307191315267</c:v>
                </c:pt>
                <c:pt idx="8">
                  <c:v>11.065494902846551</c:v>
                </c:pt>
                <c:pt idx="9">
                  <c:v>10.946423469656537</c:v>
                </c:pt>
                <c:pt idx="10">
                  <c:v>10.855701008302637</c:v>
                </c:pt>
              </c:numCache>
            </c:numRef>
          </c:val>
        </c:ser>
        <c:ser>
          <c:idx val="13"/>
          <c:order val="13"/>
          <c:val>
            <c:numRef>
              <c:f>'kontrolní pole'!$P$25:$P$35</c:f>
              <c:numCache>
                <c:formatCode>General</c:formatCode>
                <c:ptCount val="11"/>
                <c:pt idx="0">
                  <c:v>15.681417989999503</c:v>
                </c:pt>
                <c:pt idx="1">
                  <c:v>14.619109966442492</c:v>
                </c:pt>
                <c:pt idx="2">
                  <c:v>13.781562233081775</c:v>
                </c:pt>
                <c:pt idx="3">
                  <c:v>13.129045211817717</c:v>
                </c:pt>
                <c:pt idx="4">
                  <c:v>12.619254291851281</c:v>
                </c:pt>
                <c:pt idx="5">
                  <c:v>12.217755304715759</c:v>
                </c:pt>
                <c:pt idx="6">
                  <c:v>11.899129418218758</c:v>
                </c:pt>
                <c:pt idx="7">
                  <c:v>11.645275814669519</c:v>
                </c:pt>
                <c:pt idx="8">
                  <c:v>11.443433036846205</c:v>
                </c:pt>
                <c:pt idx="9">
                  <c:v>11.28462630344826</c:v>
                </c:pt>
                <c:pt idx="10">
                  <c:v>11.162604668601142</c:v>
                </c:pt>
              </c:numCache>
            </c:numRef>
          </c:val>
        </c:ser>
        <c:ser>
          <c:idx val="14"/>
          <c:order val="14"/>
          <c:val>
            <c:numRef>
              <c:f>'kontrolní pole'!$Q$25:$Q$35</c:f>
              <c:numCache>
                <c:formatCode>General</c:formatCode>
                <c:ptCount val="11"/>
                <c:pt idx="0">
                  <c:v>16.225977704141826</c:v>
                </c:pt>
                <c:pt idx="1">
                  <c:v>15.226846209299758</c:v>
                </c:pt>
                <c:pt idx="2">
                  <c:v>14.391611927796658</c:v>
                </c:pt>
                <c:pt idx="3">
                  <c:v>13.705529467513911</c:v>
                </c:pt>
                <c:pt idx="4">
                  <c:v>13.14602588695762</c:v>
                </c:pt>
                <c:pt idx="5">
                  <c:v>12.690699105365633</c:v>
                </c:pt>
                <c:pt idx="6">
                  <c:v>12.320481571916369</c:v>
                </c:pt>
                <c:pt idx="7">
                  <c:v>12.020233512101305</c:v>
                </c:pt>
                <c:pt idx="8">
                  <c:v>11.778335026632805</c:v>
                </c:pt>
                <c:pt idx="9">
                  <c:v>11.586043941615937</c:v>
                </c:pt>
                <c:pt idx="10">
                  <c:v>11.436917730290691</c:v>
                </c:pt>
              </c:numCache>
            </c:numRef>
          </c:val>
        </c:ser>
        <c:ser>
          <c:idx val="15"/>
          <c:order val="15"/>
          <c:val>
            <c:numRef>
              <c:f>'kontrolní pole'!$R$25:$R$35</c:f>
              <c:numCache>
                <c:formatCode>General</c:formatCode>
                <c:ptCount val="11"/>
                <c:pt idx="0">
                  <c:v>16.613115241900601</c:v>
                </c:pt>
                <c:pt idx="1">
                  <c:v>15.670685181433361</c:v>
                </c:pt>
                <c:pt idx="2">
                  <c:v>14.852509732088606</c:v>
                </c:pt>
                <c:pt idx="3">
                  <c:v>14.155434764062163</c:v>
                </c:pt>
                <c:pt idx="4">
                  <c:v>13.568620595294343</c:v>
                </c:pt>
                <c:pt idx="5">
                  <c:v>13.078533563712423</c:v>
                </c:pt>
                <c:pt idx="6">
                  <c:v>12.671864153639984</c:v>
                </c:pt>
                <c:pt idx="7">
                  <c:v>12.336841534939513</c:v>
                </c:pt>
                <c:pt idx="8">
                  <c:v>12.063629516129796</c:v>
                </c:pt>
                <c:pt idx="9">
                  <c:v>11.844296608969875</c:v>
                </c:pt>
                <c:pt idx="10">
                  <c:v>11.672636621592094</c:v>
                </c:pt>
              </c:numCache>
            </c:numRef>
          </c:val>
        </c:ser>
        <c:ser>
          <c:idx val="16"/>
          <c:order val="16"/>
          <c:val>
            <c:numRef>
              <c:f>'kontrolní pole'!$S$25:$S$35</c:f>
              <c:numCache>
                <c:formatCode>General</c:formatCode>
                <c:ptCount val="11"/>
                <c:pt idx="0">
                  <c:v>16.886620689996889</c:v>
                </c:pt>
                <c:pt idx="1">
                  <c:v>15.990269485034768</c:v>
                </c:pt>
                <c:pt idx="2">
                  <c:v>15.192306985829337</c:v>
                </c:pt>
                <c:pt idx="3">
                  <c:v>14.495079181895424</c:v>
                </c:pt>
                <c:pt idx="4">
                  <c:v>13.894488078601244</c:v>
                </c:pt>
                <c:pt idx="5">
                  <c:v>13.382950306347933</c:v>
                </c:pt>
                <c:pt idx="6">
                  <c:v>12.951599845608557</c:v>
                </c:pt>
                <c:pt idx="7">
                  <c:v>12.591638857595827</c:v>
                </c:pt>
                <c:pt idx="8">
                  <c:v>12.295044794095068</c:v>
                </c:pt>
                <c:pt idx="9">
                  <c:v>12.054876259376819</c:v>
                </c:pt>
                <c:pt idx="10">
                  <c:v>11.865359788820058</c:v>
                </c:pt>
              </c:numCache>
            </c:numRef>
          </c:val>
        </c:ser>
        <c:ser>
          <c:idx val="17"/>
          <c:order val="17"/>
          <c:val>
            <c:numRef>
              <c:f>'kontrolní pole'!$T$25:$T$35</c:f>
              <c:numCache>
                <c:formatCode>General</c:formatCode>
                <c:ptCount val="11"/>
                <c:pt idx="0">
                  <c:v>17.073394733838153</c:v>
                </c:pt>
                <c:pt idx="1">
                  <c:v>16.211465025448934</c:v>
                </c:pt>
                <c:pt idx="2">
                  <c:v>15.431369475040459</c:v>
                </c:pt>
                <c:pt idx="3">
                  <c:v>14.73808681960362</c:v>
                </c:pt>
                <c:pt idx="4">
                  <c:v>14.131302142991283</c:v>
                </c:pt>
                <c:pt idx="5">
                  <c:v>13.607179643233307</c:v>
                </c:pt>
                <c:pt idx="6">
                  <c:v>13.159945966431456</c:v>
                </c:pt>
                <c:pt idx="7">
                  <c:v>12.783069155412374</c:v>
                </c:pt>
                <c:pt idx="8">
                  <c:v>12.470034443359397</c:v>
                </c:pt>
                <c:pt idx="9">
                  <c:v>12.214803748421888</c:v>
                </c:pt>
                <c:pt idx="10">
                  <c:v>12.012055607779423</c:v>
                </c:pt>
              </c:numCache>
            </c:numRef>
          </c:val>
        </c:ser>
        <c:ser>
          <c:idx val="18"/>
          <c:order val="18"/>
          <c:val>
            <c:numRef>
              <c:f>'kontrolní pole'!$U$25:$U$35</c:f>
              <c:numCache>
                <c:formatCode>General</c:formatCode>
                <c:ptCount val="11"/>
                <c:pt idx="0">
                  <c:v>17.190015023507978</c:v>
                </c:pt>
                <c:pt idx="1">
                  <c:v>16.350826350435707</c:v>
                </c:pt>
                <c:pt idx="2">
                  <c:v>15.583619000002393</c:v>
                </c:pt>
                <c:pt idx="3">
                  <c:v>14.8945963989796</c:v>
                </c:pt>
                <c:pt idx="4">
                  <c:v>14.285453942626196</c:v>
                </c:pt>
                <c:pt idx="5">
                  <c:v>13.754520062899775</c:v>
                </c:pt>
                <c:pt idx="6">
                  <c:v>13.297935123024789</c:v>
                </c:pt>
                <c:pt idx="7">
                  <c:v>12.910657253906709</c:v>
                </c:pt>
                <c:pt idx="8">
                  <c:v>12.587219975561643</c:v>
                </c:pt>
                <c:pt idx="9">
                  <c:v>12.322248585944104</c:v>
                </c:pt>
                <c:pt idx="10">
                  <c:v>12.110776702124559</c:v>
                </c:pt>
              </c:numCache>
            </c:numRef>
          </c:val>
        </c:ser>
        <c:ser>
          <c:idx val="19"/>
          <c:order val="19"/>
          <c:val>
            <c:numRef>
              <c:f>'kontrolní pole'!$V$25:$V$35</c:f>
              <c:numCache>
                <c:formatCode>General</c:formatCode>
                <c:ptCount val="11"/>
                <c:pt idx="0">
                  <c:v>17.246108771815869</c:v>
                </c:pt>
                <c:pt idx="1">
                  <c:v>16.418206295325916</c:v>
                </c:pt>
                <c:pt idx="2">
                  <c:v>15.657683706263025</c:v>
                </c:pt>
                <c:pt idx="3">
                  <c:v>14.97122575416326</c:v>
                </c:pt>
                <c:pt idx="4">
                  <c:v>14.361397077716518</c:v>
                </c:pt>
                <c:pt idx="5">
                  <c:v>13.827511448433953</c:v>
                </c:pt>
                <c:pt idx="6">
                  <c:v>13.366617110395548</c:v>
                </c:pt>
                <c:pt idx="7">
                  <c:v>12.974404661252647</c:v>
                </c:pt>
                <c:pt idx="8">
                  <c:v>12.645939519070554</c:v>
                </c:pt>
                <c:pt idx="9">
                  <c:v>12.376193820421834</c:v>
                </c:pt>
                <c:pt idx="10">
                  <c:v>12.160393258994905</c:v>
                </c:pt>
              </c:numCache>
            </c:numRef>
          </c:val>
        </c:ser>
        <c:marker val="1"/>
        <c:axId val="241635712"/>
        <c:axId val="241637248"/>
      </c:lineChart>
      <c:catAx>
        <c:axId val="241635712"/>
        <c:scaling>
          <c:orientation val="minMax"/>
        </c:scaling>
        <c:axPos val="b"/>
        <c:tickLblPos val="nextTo"/>
        <c:crossAx val="241637248"/>
        <c:crosses val="autoZero"/>
        <c:auto val="1"/>
        <c:lblAlgn val="ctr"/>
        <c:lblOffset val="100"/>
      </c:catAx>
      <c:valAx>
        <c:axId val="241637248"/>
        <c:scaling>
          <c:orientation val="minMax"/>
        </c:scaling>
        <c:axPos val="l"/>
        <c:majorGridlines/>
        <c:numFmt formatCode="General" sourceLinked="1"/>
        <c:tickLblPos val="nextTo"/>
        <c:crossAx val="241635712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val>
            <c:numRef>
              <c:f>'kontrolní pole'!$Z$23:$AQ$23</c:f>
              <c:numCache>
                <c:formatCode>General</c:formatCode>
                <c:ptCount val="18"/>
                <c:pt idx="0">
                  <c:v>1.9113912986308774</c:v>
                </c:pt>
                <c:pt idx="1">
                  <c:v>1.9978824075091233</c:v>
                </c:pt>
                <c:pt idx="2">
                  <c:v>2.137700028330352</c:v>
                </c:pt>
                <c:pt idx="3">
                  <c:v>2.345150404738924</c:v>
                </c:pt>
                <c:pt idx="4">
                  <c:v>2.6435427566306267</c:v>
                </c:pt>
                <c:pt idx="5">
                  <c:v>3.0697975662033139</c:v>
                </c:pt>
                <c:pt idx="6">
                  <c:v>3.6805313517053522</c:v>
                </c:pt>
                <c:pt idx="7">
                  <c:v>4.5564862449804195</c:v>
                </c:pt>
                <c:pt idx="8">
                  <c:v>5.5226778436647779</c:v>
                </c:pt>
                <c:pt idx="9">
                  <c:v>5.522675280008043</c:v>
                </c:pt>
                <c:pt idx="10">
                  <c:v>4.5564837323284779</c:v>
                </c:pt>
                <c:pt idx="11">
                  <c:v>3.6805288121347428</c:v>
                </c:pt>
                <c:pt idx="12">
                  <c:v>3.0697950087438368</c:v>
                </c:pt>
                <c:pt idx="13">
                  <c:v>2.6435401858365313</c:v>
                </c:pt>
                <c:pt idx="14">
                  <c:v>2.3451478241981536</c:v>
                </c:pt>
                <c:pt idx="15">
                  <c:v>2.1376974409183771</c:v>
                </c:pt>
                <c:pt idx="16">
                  <c:v>1.9978798154723749</c:v>
                </c:pt>
                <c:pt idx="17">
                  <c:v>1.9113887037500836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'kontrolní pole'!$Z$24:$AQ$24</c:f>
              <c:numCache>
                <c:formatCode>General</c:formatCode>
                <c:ptCount val="18"/>
                <c:pt idx="0">
                  <c:v>1.8475183248735159</c:v>
                </c:pt>
                <c:pt idx="1">
                  <c:v>1.9282863731353475</c:v>
                </c:pt>
                <c:pt idx="2">
                  <c:v>2.0585744230341962</c:v>
                </c:pt>
                <c:pt idx="3">
                  <c:v>2.251582879821548</c:v>
                </c:pt>
                <c:pt idx="4">
                  <c:v>2.5295098454542773</c:v>
                </c:pt>
                <c:pt idx="5">
                  <c:v>2.9292732359721114</c:v>
                </c:pt>
                <c:pt idx="6">
                  <c:v>3.5098583207799425</c:v>
                </c:pt>
                <c:pt idx="7">
                  <c:v>4.3452993497623398</c:v>
                </c:pt>
                <c:pt idx="8">
                  <c:v>5.6226501665197661</c:v>
                </c:pt>
                <c:pt idx="9">
                  <c:v>5.6226479114882082</c:v>
                </c:pt>
                <c:pt idx="10">
                  <c:v>4.3452970855943951</c:v>
                </c:pt>
                <c:pt idx="11">
                  <c:v>3.5098560183129188</c:v>
                </c:pt>
                <c:pt idx="12">
                  <c:v>2.9292708750787431</c:v>
                </c:pt>
                <c:pt idx="13">
                  <c:v>2.5295074352566047</c:v>
                </c:pt>
                <c:pt idx="14">
                  <c:v>2.2515804331239719</c:v>
                </c:pt>
                <c:pt idx="15">
                  <c:v>2.0585719506399029</c:v>
                </c:pt>
                <c:pt idx="16">
                  <c:v>1.9282838834413045</c:v>
                </c:pt>
                <c:pt idx="17">
                  <c:v>1.8475158245198762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'kontrolní pole'!$Z$25:$AQ$25</c:f>
              <c:numCache>
                <c:formatCode>General</c:formatCode>
                <c:ptCount val="18"/>
                <c:pt idx="0">
                  <c:v>1.7474624215954424</c:v>
                </c:pt>
                <c:pt idx="1">
                  <c:v>1.8194888513426002</c:v>
                </c:pt>
                <c:pt idx="2">
                  <c:v>1.9349773561681338</c:v>
                </c:pt>
                <c:pt idx="3">
                  <c:v>2.104858550553466</c:v>
                </c:pt>
                <c:pt idx="4">
                  <c:v>2.3484139922720075</c:v>
                </c:pt>
                <c:pt idx="5">
                  <c:v>2.7023756706685025</c:v>
                </c:pt>
                <c:pt idx="6">
                  <c:v>3.2500895766940352</c:v>
                </c:pt>
                <c:pt idx="7">
                  <c:v>4.2377573727153894</c:v>
                </c:pt>
                <c:pt idx="8">
                  <c:v>6.6140532110775005</c:v>
                </c:pt>
                <c:pt idx="9">
                  <c:v>6.614051965087711</c:v>
                </c:pt>
                <c:pt idx="10">
                  <c:v>4.237755729176901</c:v>
                </c:pt>
                <c:pt idx="11">
                  <c:v>3.2500876807561796</c:v>
                </c:pt>
                <c:pt idx="12">
                  <c:v>2.702373614069165</c:v>
                </c:pt>
                <c:pt idx="13">
                  <c:v>2.3484118279521895</c:v>
                </c:pt>
                <c:pt idx="14">
                  <c:v>2.1048563118820467</c:v>
                </c:pt>
                <c:pt idx="15">
                  <c:v>1.9349750660282949</c:v>
                </c:pt>
                <c:pt idx="16">
                  <c:v>1.8194865265344746</c:v>
                </c:pt>
                <c:pt idx="17">
                  <c:v>1.7474600753219087</c:v>
                </c:pt>
              </c:numCache>
            </c:numRef>
          </c:val>
        </c:ser>
        <c:ser>
          <c:idx val="3"/>
          <c:order val="3"/>
          <c:marker>
            <c:symbol val="none"/>
          </c:marker>
          <c:val>
            <c:numRef>
              <c:f>'kontrolní pole'!$Z$26:$AQ$26</c:f>
              <c:numCache>
                <c:formatCode>General</c:formatCode>
                <c:ptCount val="18"/>
                <c:pt idx="0">
                  <c:v>1.619647202597629</c:v>
                </c:pt>
                <c:pt idx="1">
                  <c:v>1.6811470135486646</c:v>
                </c:pt>
                <c:pt idx="2">
                  <c:v>1.7785244082224014</c:v>
                </c:pt>
                <c:pt idx="3">
                  <c:v>1.9189982927725568</c:v>
                </c:pt>
                <c:pt idx="4">
                  <c:v>2.1144068058630467</c:v>
                </c:pt>
                <c:pt idx="5">
                  <c:v>2.3840576125291459</c:v>
                </c:pt>
                <c:pt idx="6">
                  <c:v>2.7584105619274801</c:v>
                </c:pt>
                <c:pt idx="7">
                  <c:v>3.2718022087656702</c:v>
                </c:pt>
                <c:pt idx="8">
                  <c:v>3.8563771752584231</c:v>
                </c:pt>
                <c:pt idx="9">
                  <c:v>3.8563765288098328</c:v>
                </c:pt>
                <c:pt idx="10">
                  <c:v>3.2718010353965137</c:v>
                </c:pt>
                <c:pt idx="11">
                  <c:v>2.7584090635405962</c:v>
                </c:pt>
                <c:pt idx="12">
                  <c:v>2.3840558951319482</c:v>
                </c:pt>
                <c:pt idx="13">
                  <c:v>2.1144049361958799</c:v>
                </c:pt>
                <c:pt idx="14">
                  <c:v>1.9189963155551728</c:v>
                </c:pt>
                <c:pt idx="15">
                  <c:v>1.7785223551655116</c:v>
                </c:pt>
                <c:pt idx="16">
                  <c:v>1.6811449086016907</c:v>
                </c:pt>
                <c:pt idx="17">
                  <c:v>1.6196450651315255</c:v>
                </c:pt>
              </c:numCache>
            </c:numRef>
          </c:val>
        </c:ser>
        <c:ser>
          <c:idx val="4"/>
          <c:order val="4"/>
          <c:marker>
            <c:symbol val="none"/>
          </c:marker>
          <c:val>
            <c:numRef>
              <c:f>'kontrolní pole'!$Z$27:$AQ$27</c:f>
              <c:numCache>
                <c:formatCode>General</c:formatCode>
                <c:ptCount val="18"/>
                <c:pt idx="0">
                  <c:v>1.4737127752563799</c:v>
                </c:pt>
                <c:pt idx="1">
                  <c:v>1.5244586043346715</c:v>
                </c:pt>
                <c:pt idx="2">
                  <c:v>1.6033335068052621</c:v>
                </c:pt>
                <c:pt idx="3">
                  <c:v>1.7137975869587452</c:v>
                </c:pt>
                <c:pt idx="4">
                  <c:v>1.8604674045288365</c:v>
                </c:pt>
                <c:pt idx="5">
                  <c:v>2.0480940992784338</c:v>
                </c:pt>
                <c:pt idx="6">
                  <c:v>2.277023304225382</c:v>
                </c:pt>
                <c:pt idx="7">
                  <c:v>2.5278336448904333</c:v>
                </c:pt>
                <c:pt idx="8">
                  <c:v>2.7245903001538978</c:v>
                </c:pt>
                <c:pt idx="9">
                  <c:v>2.7245899459229417</c:v>
                </c:pt>
                <c:pt idx="10">
                  <c:v>2.527832819304805</c:v>
                </c:pt>
                <c:pt idx="11">
                  <c:v>2.2770221538509312</c:v>
                </c:pt>
                <c:pt idx="12">
                  <c:v>2.0480927150816131</c:v>
                </c:pt>
                <c:pt idx="13">
                  <c:v>1.8604658487773682</c:v>
                </c:pt>
                <c:pt idx="14">
                  <c:v>1.7137959047977525</c:v>
                </c:pt>
                <c:pt idx="15">
                  <c:v>1.6033317325532506</c:v>
                </c:pt>
                <c:pt idx="16">
                  <c:v>1.5244567655057104</c:v>
                </c:pt>
                <c:pt idx="17">
                  <c:v>1.4737108952476798</c:v>
                </c:pt>
              </c:numCache>
            </c:numRef>
          </c:val>
        </c:ser>
        <c:ser>
          <c:idx val="5"/>
          <c:order val="5"/>
          <c:marker>
            <c:symbol val="none"/>
          </c:marker>
          <c:val>
            <c:numRef>
              <c:f>'kontrolní pole'!$Z$28:$AQ$28</c:f>
              <c:numCache>
                <c:formatCode>General</c:formatCode>
                <c:ptCount val="18"/>
                <c:pt idx="0">
                  <c:v>1.3189353467711133</c:v>
                </c:pt>
                <c:pt idx="1">
                  <c:v>1.3600710461886565</c:v>
                </c:pt>
                <c:pt idx="2">
                  <c:v>1.4226108050466846</c:v>
                </c:pt>
                <c:pt idx="3">
                  <c:v>1.5072372710238027</c:v>
                </c:pt>
                <c:pt idx="4">
                  <c:v>1.6139901174287419</c:v>
                </c:pt>
                <c:pt idx="5">
                  <c:v>1.7406286849504675</c:v>
                </c:pt>
                <c:pt idx="6">
                  <c:v>1.8790579437722277</c:v>
                </c:pt>
                <c:pt idx="7">
                  <c:v>2.0091187086837712</c:v>
                </c:pt>
                <c:pt idx="8">
                  <c:v>2.0937879624586828</c:v>
                </c:pt>
                <c:pt idx="9">
                  <c:v>2.0937877455954319</c:v>
                </c:pt>
                <c:pt idx="10">
                  <c:v>2.0091181313683841</c:v>
                </c:pt>
                <c:pt idx="11">
                  <c:v>1.8790570870775571</c:v>
                </c:pt>
                <c:pt idx="12">
                  <c:v>1.740627612474843</c:v>
                </c:pt>
                <c:pt idx="13">
                  <c:v>1.6139888779324423</c:v>
                </c:pt>
                <c:pt idx="14">
                  <c:v>1.5072359029223819</c:v>
                </c:pt>
                <c:pt idx="15">
                  <c:v>1.4226093398348707</c:v>
                </c:pt>
                <c:pt idx="16">
                  <c:v>1.3600695109471967</c:v>
                </c:pt>
                <c:pt idx="17">
                  <c:v>1.3189337659640645</c:v>
                </c:pt>
              </c:numCache>
            </c:numRef>
          </c:val>
        </c:ser>
        <c:ser>
          <c:idx val="6"/>
          <c:order val="6"/>
          <c:marker>
            <c:symbol val="none"/>
          </c:marker>
          <c:val>
            <c:numRef>
              <c:f>'kontrolní pole'!$Z$29:$AQ$29</c:f>
              <c:numCache>
                <c:formatCode>General</c:formatCode>
                <c:ptCount val="18"/>
                <c:pt idx="0">
                  <c:v>1.1630651884523591</c:v>
                </c:pt>
                <c:pt idx="1">
                  <c:v>1.1965818929673417</c:v>
                </c:pt>
                <c:pt idx="2">
                  <c:v>1.2463723321434601</c:v>
                </c:pt>
                <c:pt idx="3">
                  <c:v>1.3114551415764355</c:v>
                </c:pt>
                <c:pt idx="4">
                  <c:v>1.3896688903521053</c:v>
                </c:pt>
                <c:pt idx="5">
                  <c:v>1.4765881860223304</c:v>
                </c:pt>
                <c:pt idx="6">
                  <c:v>1.5639391332323149</c:v>
                </c:pt>
                <c:pt idx="7">
                  <c:v>1.6382330579132334</c:v>
                </c:pt>
                <c:pt idx="8">
                  <c:v>1.6821597519205875</c:v>
                </c:pt>
                <c:pt idx="9">
                  <c:v>1.6821596126474894</c:v>
                </c:pt>
                <c:pt idx="10">
                  <c:v>1.6382326642376865</c:v>
                </c:pt>
                <c:pt idx="11">
                  <c:v>1.5639385247014204</c:v>
                </c:pt>
                <c:pt idx="12">
                  <c:v>1.4765874006815698</c:v>
                </c:pt>
                <c:pt idx="13">
                  <c:v>1.3896679610796057</c:v>
                </c:pt>
                <c:pt idx="14">
                  <c:v>1.3114540966555737</c:v>
                </c:pt>
                <c:pt idx="15">
                  <c:v>1.2463711966926825</c:v>
                </c:pt>
                <c:pt idx="16">
                  <c:v>1.1965806902999276</c:v>
                </c:pt>
                <c:pt idx="17">
                  <c:v>1.1630639410949881</c:v>
                </c:pt>
              </c:numCache>
            </c:numRef>
          </c:val>
        </c:ser>
        <c:ser>
          <c:idx val="7"/>
          <c:order val="7"/>
          <c:marker>
            <c:symbol val="none"/>
          </c:marker>
          <c:val>
            <c:numRef>
              <c:f>'kontrolní pole'!$Z$30:$AQ$30</c:f>
              <c:numCache>
                <c:formatCode>General</c:formatCode>
                <c:ptCount val="18"/>
                <c:pt idx="0">
                  <c:v>1.0118010277615839</c:v>
                </c:pt>
                <c:pt idx="1">
                  <c:v>1.0399993618527015</c:v>
                </c:pt>
                <c:pt idx="2">
                  <c:v>1.080974843580494</c:v>
                </c:pt>
                <c:pt idx="3">
                  <c:v>1.1328660433342539</c:v>
                </c:pt>
                <c:pt idx="4">
                  <c:v>1.1926710061667796</c:v>
                </c:pt>
                <c:pt idx="5">
                  <c:v>1.2557587025569168</c:v>
                </c:pt>
                <c:pt idx="6">
                  <c:v>1.3154344993302809</c:v>
                </c:pt>
                <c:pt idx="7">
                  <c:v>1.3631003368955916</c:v>
                </c:pt>
                <c:pt idx="8">
                  <c:v>1.3898733818937492</c:v>
                </c:pt>
                <c:pt idx="9">
                  <c:v>1.3898732961628908</c:v>
                </c:pt>
                <c:pt idx="10">
                  <c:v>1.3631000879539104</c:v>
                </c:pt>
                <c:pt idx="11">
                  <c:v>1.3154341044013043</c:v>
                </c:pt>
                <c:pt idx="12">
                  <c:v>1.2557581809871632</c:v>
                </c:pt>
                <c:pt idx="13">
                  <c:v>1.1926703766163791</c:v>
                </c:pt>
                <c:pt idx="14">
                  <c:v>1.1328653233769779</c:v>
                </c:pt>
                <c:pt idx="15">
                  <c:v>1.080974050247679</c:v>
                </c:pt>
                <c:pt idx="16">
                  <c:v>1.0399985123666862</c:v>
                </c:pt>
                <c:pt idx="17">
                  <c:v>1.0118001400721048</c:v>
                </c:pt>
              </c:numCache>
            </c:numRef>
          </c:val>
        </c:ser>
        <c:ser>
          <c:idx val="8"/>
          <c:order val="8"/>
          <c:marker>
            <c:symbol val="none"/>
          </c:marker>
          <c:val>
            <c:numRef>
              <c:f>'kontrolní pole'!$Z$31:$AQ$31</c:f>
              <c:numCache>
                <c:formatCode>General</c:formatCode>
                <c:ptCount val="18"/>
                <c:pt idx="0">
                  <c:v>0.86880279066337784</c:v>
                </c:pt>
                <c:pt idx="1">
                  <c:v>0.8939278979172548</c:v>
                </c:pt>
                <c:pt idx="2">
                  <c:v>0.92973033541286154</c:v>
                </c:pt>
                <c:pt idx="3">
                  <c:v>0.97386760931120431</c:v>
                </c:pt>
                <c:pt idx="4">
                  <c:v>1.0230561019560773</c:v>
                </c:pt>
                <c:pt idx="5">
                  <c:v>1.0729619325134285</c:v>
                </c:pt>
                <c:pt idx="6">
                  <c:v>1.118248760118018</c:v>
                </c:pt>
                <c:pt idx="7">
                  <c:v>1.1530445034628378</c:v>
                </c:pt>
                <c:pt idx="8">
                  <c:v>1.1720452222879056</c:v>
                </c:pt>
                <c:pt idx="9">
                  <c:v>1.1720451784165073</c:v>
                </c:pt>
                <c:pt idx="10">
                  <c:v>1.1530443743240939</c:v>
                </c:pt>
                <c:pt idx="11">
                  <c:v>1.1182485516381717</c:v>
                </c:pt>
                <c:pt idx="12">
                  <c:v>1.0729616521275849</c:v>
                </c:pt>
                <c:pt idx="13">
                  <c:v>1.0230557575605546</c:v>
                </c:pt>
                <c:pt idx="14">
                  <c:v>0.97386720908627078</c:v>
                </c:pt>
                <c:pt idx="15">
                  <c:v>0.92972988814169411</c:v>
                </c:pt>
                <c:pt idx="16">
                  <c:v>0.89392741345113402</c:v>
                </c:pt>
                <c:pt idx="17">
                  <c:v>0.86880228023935013</c:v>
                </c:pt>
              </c:numCache>
            </c:numRef>
          </c:val>
        </c:ser>
        <c:ser>
          <c:idx val="9"/>
          <c:order val="9"/>
          <c:marker>
            <c:symbol val="none"/>
          </c:marker>
          <c:val>
            <c:numRef>
              <c:f>'kontrolní pole'!$Z$32:$AQ$32</c:f>
              <c:numCache>
                <c:formatCode>General</c:formatCode>
                <c:ptCount val="18"/>
                <c:pt idx="0">
                  <c:v>0.73602002724408622</c:v>
                </c:pt>
                <c:pt idx="1">
                  <c:v>0.760099220724335</c:v>
                </c:pt>
                <c:pt idx="2">
                  <c:v>0.79384116472010458</c:v>
                </c:pt>
                <c:pt idx="3">
                  <c:v>0.8345379562901053</c:v>
                </c:pt>
                <c:pt idx="4">
                  <c:v>0.87874123738402299</c:v>
                </c:pt>
                <c:pt idx="5">
                  <c:v>0.92235846278054834</c:v>
                </c:pt>
                <c:pt idx="6">
                  <c:v>0.96086506672507888</c:v>
                </c:pt>
                <c:pt idx="7">
                  <c:v>0.98975646409384199</c:v>
                </c:pt>
                <c:pt idx="8">
                  <c:v>1.0052812737080381</c:v>
                </c:pt>
                <c:pt idx="9">
                  <c:v>1.0052812640732274</c:v>
                </c:pt>
                <c:pt idx="10">
                  <c:v>0.98975643549327352</c:v>
                </c:pt>
                <c:pt idx="11">
                  <c:v>0.96086501994040807</c:v>
                </c:pt>
                <c:pt idx="12">
                  <c:v>0.92235839886969639</c:v>
                </c:pt>
                <c:pt idx="13">
                  <c:v>0.87874115757454963</c:v>
                </c:pt>
                <c:pt idx="14">
                  <c:v>0.83453786200918667</c:v>
                </c:pt>
                <c:pt idx="15">
                  <c:v>0.79384105773180602</c:v>
                </c:pt>
                <c:pt idx="16">
                  <c:v>0.76009910330980879</c:v>
                </c:pt>
                <c:pt idx="17">
                  <c:v>0.73601990233193748</c:v>
                </c:pt>
              </c:numCache>
            </c:numRef>
          </c:val>
        </c:ser>
        <c:ser>
          <c:idx val="10"/>
          <c:order val="10"/>
          <c:marker>
            <c:symbol val="none"/>
          </c:marker>
          <c:val>
            <c:numRef>
              <c:f>'kontrolní pole'!$Z$33:$AQ$33</c:f>
              <c:numCache>
                <c:formatCode>General</c:formatCode>
                <c:ptCount val="18"/>
                <c:pt idx="0">
                  <c:v>0.61413926654640205</c:v>
                </c:pt>
                <c:pt idx="1">
                  <c:v>0.63897699710961442</c:v>
                </c:pt>
                <c:pt idx="2">
                  <c:v>0.67325980283174325</c:v>
                </c:pt>
                <c:pt idx="3">
                  <c:v>0.7138551828858809</c:v>
                </c:pt>
                <c:pt idx="4">
                  <c:v>0.75707596829102763</c:v>
                </c:pt>
                <c:pt idx="5">
                  <c:v>0.79887978910008917</c:v>
                </c:pt>
                <c:pt idx="6">
                  <c:v>0.83511434563218034</c:v>
                </c:pt>
                <c:pt idx="7">
                  <c:v>0.86189875324656606</c:v>
                </c:pt>
                <c:pt idx="8">
                  <c:v>0.87615252744592775</c:v>
                </c:pt>
                <c:pt idx="9">
                  <c:v>0.87615254521114416</c:v>
                </c:pt>
                <c:pt idx="10">
                  <c:v>0.86189880632641891</c:v>
                </c:pt>
                <c:pt idx="11">
                  <c:v>0.83511443346258585</c:v>
                </c:pt>
                <c:pt idx="12">
                  <c:v>0.79887991089007582</c:v>
                </c:pt>
                <c:pt idx="13">
                  <c:v>0.75707612301143723</c:v>
                </c:pt>
                <c:pt idx="14">
                  <c:v>0.71385536902746749</c:v>
                </c:pt>
                <c:pt idx="15">
                  <c:v>0.67326001791530599</c:v>
                </c:pt>
                <c:pt idx="16">
                  <c:v>0.63897723703359643</c:v>
                </c:pt>
                <c:pt idx="17">
                  <c:v>0.61413952502218538</c:v>
                </c:pt>
              </c:numCache>
            </c:numRef>
          </c:val>
        </c:ser>
        <c:ser>
          <c:idx val="11"/>
          <c:order val="11"/>
          <c:marker>
            <c:symbol val="none"/>
          </c:marker>
          <c:val>
            <c:numRef>
              <c:f>'kontrolní pole'!$Z$34:$AQ$34</c:f>
              <c:numCache>
                <c:formatCode>General</c:formatCode>
                <c:ptCount val="18"/>
                <c:pt idx="0">
                  <c:v>0.50303510482032088</c:v>
                </c:pt>
                <c:pt idx="1">
                  <c:v>0.53031308475593741</c:v>
                </c:pt>
                <c:pt idx="2">
                  <c:v>0.56736599708916646</c:v>
                </c:pt>
                <c:pt idx="3">
                  <c:v>0.61047413339727663</c:v>
                </c:pt>
                <c:pt idx="4">
                  <c:v>0.65558841403830304</c:v>
                </c:pt>
                <c:pt idx="5">
                  <c:v>0.69855461372779493</c:v>
                </c:pt>
                <c:pt idx="6">
                  <c:v>0.73531791673219138</c:v>
                </c:pt>
                <c:pt idx="7">
                  <c:v>0.76222793882764284</c:v>
                </c:pt>
                <c:pt idx="8">
                  <c:v>0.7764610503181768</c:v>
                </c:pt>
                <c:pt idx="9">
                  <c:v>0.77646108788972257</c:v>
                </c:pt>
                <c:pt idx="10">
                  <c:v>0.76222805177841979</c:v>
                </c:pt>
                <c:pt idx="11">
                  <c:v>0.73531810580248491</c:v>
                </c:pt>
                <c:pt idx="12">
                  <c:v>0.69855488013523348</c:v>
                </c:pt>
                <c:pt idx="13">
                  <c:v>0.65558875915029013</c:v>
                </c:pt>
                <c:pt idx="14">
                  <c:v>0.61047455782858828</c:v>
                </c:pt>
                <c:pt idx="15">
                  <c:v>0.56736649896085545</c:v>
                </c:pt>
                <c:pt idx="16">
                  <c:v>0.53031365704947842</c:v>
                </c:pt>
                <c:pt idx="17">
                  <c:v>0.50303573247195088</c:v>
                </c:pt>
              </c:numCache>
            </c:numRef>
          </c:val>
        </c:ser>
        <c:marker val="1"/>
        <c:axId val="242025984"/>
        <c:axId val="242027520"/>
      </c:lineChart>
      <c:catAx>
        <c:axId val="242025984"/>
        <c:scaling>
          <c:orientation val="minMax"/>
        </c:scaling>
        <c:axPos val="b"/>
        <c:tickLblPos val="nextTo"/>
        <c:crossAx val="242027520"/>
        <c:crosses val="autoZero"/>
        <c:auto val="1"/>
        <c:lblAlgn val="ctr"/>
        <c:lblOffset val="100"/>
      </c:catAx>
      <c:valAx>
        <c:axId val="242027520"/>
        <c:scaling>
          <c:orientation val="minMax"/>
        </c:scaling>
        <c:axPos val="l"/>
        <c:majorGridlines/>
        <c:numFmt formatCode="General" sourceLinked="1"/>
        <c:tickLblPos val="nextTo"/>
        <c:crossAx val="242025984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>
        <c:manualLayout>
          <c:layoutTarget val="inner"/>
          <c:xMode val="edge"/>
          <c:yMode val="edge"/>
          <c:x val="0.11116189744574605"/>
          <c:y val="5.6030183727034118E-2"/>
          <c:w val="0.85225273670059565"/>
          <c:h val="0.79822506561679785"/>
        </c:manualLayout>
      </c:layout>
      <c:lineChart>
        <c:grouping val="standard"/>
        <c:ser>
          <c:idx val="0"/>
          <c:order val="0"/>
          <c:marker>
            <c:symbol val="none"/>
          </c:marker>
          <c:val>
            <c:numRef>
              <c:f>'kontrolní pole'!$AI$23:$AI$34</c:f>
              <c:numCache>
                <c:formatCode>General</c:formatCode>
                <c:ptCount val="12"/>
                <c:pt idx="0">
                  <c:v>5.522675280008043</c:v>
                </c:pt>
                <c:pt idx="1">
                  <c:v>5.6226479114882082</c:v>
                </c:pt>
                <c:pt idx="2">
                  <c:v>6.614051965087711</c:v>
                </c:pt>
                <c:pt idx="3">
                  <c:v>3.8563765288098328</c:v>
                </c:pt>
                <c:pt idx="4">
                  <c:v>2.7245899459229417</c:v>
                </c:pt>
                <c:pt idx="5">
                  <c:v>2.0937877455954319</c:v>
                </c:pt>
                <c:pt idx="6">
                  <c:v>1.6821596126474894</c:v>
                </c:pt>
                <c:pt idx="7">
                  <c:v>1.3898732961628908</c:v>
                </c:pt>
                <c:pt idx="8">
                  <c:v>1.1720451784165073</c:v>
                </c:pt>
                <c:pt idx="9">
                  <c:v>1.0052812640732274</c:v>
                </c:pt>
                <c:pt idx="10">
                  <c:v>0.87615254521114416</c:v>
                </c:pt>
                <c:pt idx="11">
                  <c:v>0.77646108788972257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val>
            <c:numRef>
              <c:f>'kontrolní pole'!$AJ$23:$AJ$34</c:f>
              <c:numCache>
                <c:formatCode>General</c:formatCode>
                <c:ptCount val="12"/>
                <c:pt idx="0">
                  <c:v>4.5564837323284779</c:v>
                </c:pt>
                <c:pt idx="1">
                  <c:v>4.3452970855943951</c:v>
                </c:pt>
                <c:pt idx="2">
                  <c:v>4.237755729176901</c:v>
                </c:pt>
                <c:pt idx="3">
                  <c:v>3.2718010353965137</c:v>
                </c:pt>
                <c:pt idx="4">
                  <c:v>2.527832819304805</c:v>
                </c:pt>
                <c:pt idx="5">
                  <c:v>2.0091181313683841</c:v>
                </c:pt>
                <c:pt idx="6">
                  <c:v>1.6382326642376865</c:v>
                </c:pt>
                <c:pt idx="7">
                  <c:v>1.3631000879539104</c:v>
                </c:pt>
                <c:pt idx="8">
                  <c:v>1.1530443743240939</c:v>
                </c:pt>
                <c:pt idx="9">
                  <c:v>0.98975643549327352</c:v>
                </c:pt>
                <c:pt idx="10">
                  <c:v>0.86189880632641891</c:v>
                </c:pt>
                <c:pt idx="11">
                  <c:v>0.76222805177841979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val>
            <c:numRef>
              <c:f>'kontrolní pole'!$AK$23:$AK$34</c:f>
              <c:numCache>
                <c:formatCode>General</c:formatCode>
                <c:ptCount val="12"/>
                <c:pt idx="0">
                  <c:v>3.6805288121347428</c:v>
                </c:pt>
                <c:pt idx="1">
                  <c:v>3.5098560183129188</c:v>
                </c:pt>
                <c:pt idx="2">
                  <c:v>3.2500876807561796</c:v>
                </c:pt>
                <c:pt idx="3">
                  <c:v>2.7584090635405962</c:v>
                </c:pt>
                <c:pt idx="4">
                  <c:v>2.2770221538509312</c:v>
                </c:pt>
                <c:pt idx="5">
                  <c:v>1.8790570870775571</c:v>
                </c:pt>
                <c:pt idx="6">
                  <c:v>1.5639385247014204</c:v>
                </c:pt>
                <c:pt idx="7">
                  <c:v>1.3154341044013043</c:v>
                </c:pt>
                <c:pt idx="8">
                  <c:v>1.1182485516381717</c:v>
                </c:pt>
                <c:pt idx="9">
                  <c:v>0.96086501994040807</c:v>
                </c:pt>
                <c:pt idx="10">
                  <c:v>0.83511443346258585</c:v>
                </c:pt>
                <c:pt idx="11">
                  <c:v>0.73531810580248491</c:v>
                </c:pt>
              </c:numCache>
            </c:numRef>
          </c:val>
        </c:ser>
        <c:ser>
          <c:idx val="3"/>
          <c:order val="3"/>
          <c:marker>
            <c:symbol val="none"/>
          </c:marker>
          <c:val>
            <c:numRef>
              <c:f>'kontrolní pole'!$AL$23:$AL$34</c:f>
              <c:numCache>
                <c:formatCode>General</c:formatCode>
                <c:ptCount val="12"/>
                <c:pt idx="0">
                  <c:v>3.0697950087438368</c:v>
                </c:pt>
                <c:pt idx="1">
                  <c:v>2.9292708750787431</c:v>
                </c:pt>
                <c:pt idx="2">
                  <c:v>2.702373614069165</c:v>
                </c:pt>
                <c:pt idx="3">
                  <c:v>2.3840558951319482</c:v>
                </c:pt>
                <c:pt idx="4">
                  <c:v>2.0480927150816131</c:v>
                </c:pt>
                <c:pt idx="5">
                  <c:v>1.740627612474843</c:v>
                </c:pt>
                <c:pt idx="6">
                  <c:v>1.4765874006815698</c:v>
                </c:pt>
                <c:pt idx="7">
                  <c:v>1.2557581809871632</c:v>
                </c:pt>
                <c:pt idx="8">
                  <c:v>1.0729616521275849</c:v>
                </c:pt>
                <c:pt idx="9">
                  <c:v>0.92235839886969639</c:v>
                </c:pt>
                <c:pt idx="10">
                  <c:v>0.79887991089007582</c:v>
                </c:pt>
                <c:pt idx="11">
                  <c:v>0.69855488013523348</c:v>
                </c:pt>
              </c:numCache>
            </c:numRef>
          </c:val>
        </c:ser>
        <c:ser>
          <c:idx val="4"/>
          <c:order val="4"/>
          <c:marker>
            <c:symbol val="none"/>
          </c:marker>
          <c:val>
            <c:numRef>
              <c:f>'kontrolní pole'!$AM$23:$AM$34</c:f>
              <c:numCache>
                <c:formatCode>General</c:formatCode>
                <c:ptCount val="12"/>
                <c:pt idx="0">
                  <c:v>2.6435401858365313</c:v>
                </c:pt>
                <c:pt idx="1">
                  <c:v>2.5295074352566047</c:v>
                </c:pt>
                <c:pt idx="2">
                  <c:v>2.3484118279521895</c:v>
                </c:pt>
                <c:pt idx="3">
                  <c:v>2.1144049361958799</c:v>
                </c:pt>
                <c:pt idx="4">
                  <c:v>1.8604658487773682</c:v>
                </c:pt>
                <c:pt idx="5">
                  <c:v>1.6139888779324423</c:v>
                </c:pt>
                <c:pt idx="6">
                  <c:v>1.3896679610796057</c:v>
                </c:pt>
                <c:pt idx="7">
                  <c:v>1.1926703766163791</c:v>
                </c:pt>
                <c:pt idx="8">
                  <c:v>1.0230557575605546</c:v>
                </c:pt>
                <c:pt idx="9">
                  <c:v>0.87874115757454963</c:v>
                </c:pt>
                <c:pt idx="10">
                  <c:v>0.75707612301143723</c:v>
                </c:pt>
                <c:pt idx="11">
                  <c:v>0.65558875915029013</c:v>
                </c:pt>
              </c:numCache>
            </c:numRef>
          </c:val>
        </c:ser>
        <c:ser>
          <c:idx val="5"/>
          <c:order val="5"/>
          <c:marker>
            <c:symbol val="none"/>
          </c:marker>
          <c:val>
            <c:numRef>
              <c:f>'kontrolní pole'!$AN$23:$AN$34</c:f>
              <c:numCache>
                <c:formatCode>General</c:formatCode>
                <c:ptCount val="12"/>
                <c:pt idx="0">
                  <c:v>2.3451478241981536</c:v>
                </c:pt>
                <c:pt idx="1">
                  <c:v>2.2515804331239719</c:v>
                </c:pt>
                <c:pt idx="2">
                  <c:v>2.1048563118820467</c:v>
                </c:pt>
                <c:pt idx="3">
                  <c:v>1.9189963155551728</c:v>
                </c:pt>
                <c:pt idx="4">
                  <c:v>1.7137959047977525</c:v>
                </c:pt>
                <c:pt idx="5">
                  <c:v>1.5072359029223819</c:v>
                </c:pt>
                <c:pt idx="6">
                  <c:v>1.3114540966555737</c:v>
                </c:pt>
                <c:pt idx="7">
                  <c:v>1.1328653233769779</c:v>
                </c:pt>
                <c:pt idx="8">
                  <c:v>0.97386720908627078</c:v>
                </c:pt>
                <c:pt idx="9">
                  <c:v>0.83453786200918667</c:v>
                </c:pt>
                <c:pt idx="10">
                  <c:v>0.71385536902746749</c:v>
                </c:pt>
                <c:pt idx="11">
                  <c:v>0.61047455782858828</c:v>
                </c:pt>
              </c:numCache>
            </c:numRef>
          </c:val>
        </c:ser>
        <c:ser>
          <c:idx val="6"/>
          <c:order val="6"/>
          <c:marker>
            <c:symbol val="none"/>
          </c:marker>
          <c:val>
            <c:numRef>
              <c:f>'kontrolní pole'!$AO$23:$AO$34</c:f>
              <c:numCache>
                <c:formatCode>General</c:formatCode>
                <c:ptCount val="12"/>
                <c:pt idx="0">
                  <c:v>2.1376974409183771</c:v>
                </c:pt>
                <c:pt idx="1">
                  <c:v>2.0585719506399029</c:v>
                </c:pt>
                <c:pt idx="2">
                  <c:v>1.9349750660282949</c:v>
                </c:pt>
                <c:pt idx="3">
                  <c:v>1.7785223551655116</c:v>
                </c:pt>
                <c:pt idx="4">
                  <c:v>1.6033317325532506</c:v>
                </c:pt>
                <c:pt idx="5">
                  <c:v>1.4226093398348707</c:v>
                </c:pt>
                <c:pt idx="6">
                  <c:v>1.2463711966926825</c:v>
                </c:pt>
                <c:pt idx="7">
                  <c:v>1.080974050247679</c:v>
                </c:pt>
                <c:pt idx="8">
                  <c:v>0.92972988814169411</c:v>
                </c:pt>
                <c:pt idx="9">
                  <c:v>0.79384105773180602</c:v>
                </c:pt>
                <c:pt idx="10">
                  <c:v>0.67326001791530599</c:v>
                </c:pt>
                <c:pt idx="11">
                  <c:v>0.56736649896085545</c:v>
                </c:pt>
              </c:numCache>
            </c:numRef>
          </c:val>
        </c:ser>
        <c:ser>
          <c:idx val="7"/>
          <c:order val="7"/>
          <c:marker>
            <c:symbol val="none"/>
          </c:marker>
          <c:val>
            <c:numRef>
              <c:f>'kontrolní pole'!$AP$23:$AP$34</c:f>
              <c:numCache>
                <c:formatCode>General</c:formatCode>
                <c:ptCount val="12"/>
                <c:pt idx="0">
                  <c:v>1.9978798154723749</c:v>
                </c:pt>
                <c:pt idx="1">
                  <c:v>1.9282838834413045</c:v>
                </c:pt>
                <c:pt idx="2">
                  <c:v>1.8194865265344746</c:v>
                </c:pt>
                <c:pt idx="3">
                  <c:v>1.6811449086016907</c:v>
                </c:pt>
                <c:pt idx="4">
                  <c:v>1.5244567655057104</c:v>
                </c:pt>
                <c:pt idx="5">
                  <c:v>1.3600695109471967</c:v>
                </c:pt>
                <c:pt idx="6">
                  <c:v>1.1965806902999276</c:v>
                </c:pt>
                <c:pt idx="7">
                  <c:v>1.0399985123666862</c:v>
                </c:pt>
                <c:pt idx="8">
                  <c:v>0.89392741345113402</c:v>
                </c:pt>
                <c:pt idx="9">
                  <c:v>0.76009910330980879</c:v>
                </c:pt>
                <c:pt idx="10">
                  <c:v>0.63897723703359643</c:v>
                </c:pt>
                <c:pt idx="11">
                  <c:v>0.53031365704947842</c:v>
                </c:pt>
              </c:numCache>
            </c:numRef>
          </c:val>
        </c:ser>
        <c:ser>
          <c:idx val="8"/>
          <c:order val="8"/>
          <c:marker>
            <c:symbol val="none"/>
          </c:marker>
          <c:val>
            <c:numRef>
              <c:f>'kontrolní pole'!$AQ$23:$AQ$34</c:f>
              <c:numCache>
                <c:formatCode>General</c:formatCode>
                <c:ptCount val="12"/>
                <c:pt idx="0">
                  <c:v>1.9113887037500836</c:v>
                </c:pt>
                <c:pt idx="1">
                  <c:v>1.8475158245198762</c:v>
                </c:pt>
                <c:pt idx="2">
                  <c:v>1.7474600753219087</c:v>
                </c:pt>
                <c:pt idx="3">
                  <c:v>1.6196450651315255</c:v>
                </c:pt>
                <c:pt idx="4">
                  <c:v>1.4737108952476798</c:v>
                </c:pt>
                <c:pt idx="5">
                  <c:v>1.3189337659640645</c:v>
                </c:pt>
                <c:pt idx="6">
                  <c:v>1.1630639410949881</c:v>
                </c:pt>
                <c:pt idx="7">
                  <c:v>1.0118001400721048</c:v>
                </c:pt>
                <c:pt idx="8">
                  <c:v>0.86880228023935013</c:v>
                </c:pt>
                <c:pt idx="9">
                  <c:v>0.73601990233193748</c:v>
                </c:pt>
                <c:pt idx="10">
                  <c:v>0.61413952502218538</c:v>
                </c:pt>
                <c:pt idx="11">
                  <c:v>0.50303573247195088</c:v>
                </c:pt>
              </c:numCache>
            </c:numRef>
          </c:val>
        </c:ser>
        <c:marker val="1"/>
        <c:axId val="242156288"/>
        <c:axId val="242157824"/>
      </c:lineChart>
      <c:catAx>
        <c:axId val="242156288"/>
        <c:scaling>
          <c:orientation val="minMax"/>
        </c:scaling>
        <c:axPos val="b"/>
        <c:tickLblPos val="nextTo"/>
        <c:crossAx val="242157824"/>
        <c:crosses val="autoZero"/>
        <c:auto val="1"/>
        <c:lblAlgn val="ctr"/>
        <c:lblOffset val="100"/>
      </c:catAx>
      <c:valAx>
        <c:axId val="242157824"/>
        <c:scaling>
          <c:orientation val="minMax"/>
        </c:scaling>
        <c:axPos val="l"/>
        <c:majorGridlines/>
        <c:numFmt formatCode="General" sourceLinked="1"/>
        <c:tickLblPos val="nextTo"/>
        <c:crossAx val="242156288"/>
        <c:crosses val="autoZero"/>
        <c:crossBetween val="between"/>
      </c:valAx>
    </c:plotArea>
    <c:plotVisOnly val="1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2.png"/><Relationship Id="rId3" Type="http://schemas.openxmlformats.org/officeDocument/2006/relationships/chart" Target="../charts/chart16.xml"/><Relationship Id="rId7" Type="http://schemas.openxmlformats.org/officeDocument/2006/relationships/image" Target="../media/image7.png"/><Relationship Id="rId12" Type="http://schemas.openxmlformats.org/officeDocument/2006/relationships/chart" Target="../charts/chart17.xml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3.emf"/><Relationship Id="rId7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image" Target="../media/image16.png"/><Relationship Id="rId5" Type="http://schemas.openxmlformats.org/officeDocument/2006/relationships/image" Target="../media/image15.emf"/><Relationship Id="rId4" Type="http://schemas.openxmlformats.org/officeDocument/2006/relationships/image" Target="../media/image14.emf"/><Relationship Id="rId9" Type="http://schemas.openxmlformats.org/officeDocument/2006/relationships/chart" Target="../charts/chart2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chart" Target="../charts/chart33.xml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chart" Target="../charts/chart32.xml"/><Relationship Id="rId5" Type="http://schemas.openxmlformats.org/officeDocument/2006/relationships/image" Target="../media/image23.png"/><Relationship Id="rId10" Type="http://schemas.openxmlformats.org/officeDocument/2006/relationships/chart" Target="../charts/chart31.xml"/><Relationship Id="rId4" Type="http://schemas.openxmlformats.org/officeDocument/2006/relationships/image" Target="../media/image22.png"/><Relationship Id="rId9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504824</xdr:colOff>
      <xdr:row>5</xdr:row>
      <xdr:rowOff>123825</xdr:rowOff>
    </xdr:from>
    <xdr:to>
      <xdr:col>28</xdr:col>
      <xdr:colOff>590549</xdr:colOff>
      <xdr:row>18</xdr:row>
      <xdr:rowOff>9525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219075</xdr:colOff>
      <xdr:row>19</xdr:row>
      <xdr:rowOff>123825</xdr:rowOff>
    </xdr:from>
    <xdr:to>
      <xdr:col>32</xdr:col>
      <xdr:colOff>523875</xdr:colOff>
      <xdr:row>34</xdr:row>
      <xdr:rowOff>9525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257175</xdr:colOff>
      <xdr:row>66</xdr:row>
      <xdr:rowOff>133350</xdr:rowOff>
    </xdr:from>
    <xdr:to>
      <xdr:col>28</xdr:col>
      <xdr:colOff>190500</xdr:colOff>
      <xdr:row>83</xdr:row>
      <xdr:rowOff>19050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44757</xdr:colOff>
      <xdr:row>86</xdr:row>
      <xdr:rowOff>146460</xdr:rowOff>
    </xdr:from>
    <xdr:to>
      <xdr:col>24</xdr:col>
      <xdr:colOff>475636</xdr:colOff>
      <xdr:row>108</xdr:row>
      <xdr:rowOff>184560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25</xdr:col>
      <xdr:colOff>71694</xdr:colOff>
      <xdr:row>86</xdr:row>
      <xdr:rowOff>133146</xdr:rowOff>
    </xdr:from>
    <xdr:to>
      <xdr:col>30</xdr:col>
      <xdr:colOff>71693</xdr:colOff>
      <xdr:row>97</xdr:row>
      <xdr:rowOff>163872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0</xdr:colOff>
      <xdr:row>93</xdr:row>
      <xdr:rowOff>0</xdr:rowOff>
    </xdr:from>
    <xdr:to>
      <xdr:col>23</xdr:col>
      <xdr:colOff>256048</xdr:colOff>
      <xdr:row>107</xdr:row>
      <xdr:rowOff>20484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27</xdr:row>
      <xdr:rowOff>28574</xdr:rowOff>
    </xdr:from>
    <xdr:to>
      <xdr:col>23</xdr:col>
      <xdr:colOff>114300</xdr:colOff>
      <xdr:row>40</xdr:row>
      <xdr:rowOff>123824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50</xdr:col>
      <xdr:colOff>63499</xdr:colOff>
      <xdr:row>36</xdr:row>
      <xdr:rowOff>171449</xdr:rowOff>
    </xdr:from>
    <xdr:to>
      <xdr:col>61</xdr:col>
      <xdr:colOff>127000</xdr:colOff>
      <xdr:row>50</xdr:row>
      <xdr:rowOff>85724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39</xdr:col>
      <xdr:colOff>190500</xdr:colOff>
      <xdr:row>37</xdr:row>
      <xdr:rowOff>133350</xdr:rowOff>
    </xdr:from>
    <xdr:to>
      <xdr:col>48</xdr:col>
      <xdr:colOff>107950</xdr:colOff>
      <xdr:row>52</xdr:row>
      <xdr:rowOff>19050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571500</xdr:colOff>
      <xdr:row>39</xdr:row>
      <xdr:rowOff>73025</xdr:rowOff>
    </xdr:from>
    <xdr:to>
      <xdr:col>19</xdr:col>
      <xdr:colOff>165100</xdr:colOff>
      <xdr:row>53</xdr:row>
      <xdr:rowOff>174625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142875</xdr:colOff>
      <xdr:row>18</xdr:row>
      <xdr:rowOff>38100</xdr:rowOff>
    </xdr:from>
    <xdr:to>
      <xdr:col>65</xdr:col>
      <xdr:colOff>123825</xdr:colOff>
      <xdr:row>27</xdr:row>
      <xdr:rowOff>57150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247650</xdr:colOff>
      <xdr:row>16</xdr:row>
      <xdr:rowOff>161925</xdr:rowOff>
    </xdr:from>
    <xdr:to>
      <xdr:col>53</xdr:col>
      <xdr:colOff>19050</xdr:colOff>
      <xdr:row>27</xdr:row>
      <xdr:rowOff>0</xdr:rowOff>
    </xdr:to>
    <xdr:graphicFrame macro="">
      <xdr:nvGraphicFramePr>
        <xdr:cNvPr id="9" name="Graf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55</xdr:col>
      <xdr:colOff>133349</xdr:colOff>
      <xdr:row>1</xdr:row>
      <xdr:rowOff>114300</xdr:rowOff>
    </xdr:from>
    <xdr:to>
      <xdr:col>65</xdr:col>
      <xdr:colOff>561974</xdr:colOff>
      <xdr:row>12</xdr:row>
      <xdr:rowOff>133350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206375</xdr:colOff>
      <xdr:row>61</xdr:row>
      <xdr:rowOff>47625</xdr:rowOff>
    </xdr:from>
    <xdr:to>
      <xdr:col>16</xdr:col>
      <xdr:colOff>15875</xdr:colOff>
      <xdr:row>75</xdr:row>
      <xdr:rowOff>127000</xdr:rowOff>
    </xdr:to>
    <xdr:graphicFrame macro="">
      <xdr:nvGraphicFramePr>
        <xdr:cNvPr id="11" name="Graf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349250</xdr:colOff>
      <xdr:row>63</xdr:row>
      <xdr:rowOff>47626</xdr:rowOff>
    </xdr:from>
    <xdr:to>
      <xdr:col>41</xdr:col>
      <xdr:colOff>285750</xdr:colOff>
      <xdr:row>88</xdr:row>
      <xdr:rowOff>142876</xdr:rowOff>
    </xdr:to>
    <xdr:graphicFrame macro="">
      <xdr:nvGraphicFramePr>
        <xdr:cNvPr id="13" name="Graf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2</xdr:row>
      <xdr:rowOff>0</xdr:rowOff>
    </xdr:from>
    <xdr:to>
      <xdr:col>38</xdr:col>
      <xdr:colOff>66675</xdr:colOff>
      <xdr:row>16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20800" y="381000"/>
          <a:ext cx="9210675" cy="280035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23</xdr:row>
      <xdr:rowOff>0</xdr:rowOff>
    </xdr:from>
    <xdr:to>
      <xdr:col>38</xdr:col>
      <xdr:colOff>68245</xdr:colOff>
      <xdr:row>37</xdr:row>
      <xdr:rowOff>137790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20800" y="4381500"/>
          <a:ext cx="9212245" cy="2804790"/>
        </a:xfrm>
        <a:prstGeom prst="rect">
          <a:avLst/>
        </a:prstGeom>
      </xdr:spPr>
    </xdr:pic>
    <xdr:clientData/>
  </xdr:twoCellAnchor>
  <xdr:twoCellAnchor>
    <xdr:from>
      <xdr:col>23</xdr:col>
      <xdr:colOff>238125</xdr:colOff>
      <xdr:row>34</xdr:row>
      <xdr:rowOff>95250</xdr:rowOff>
    </xdr:from>
    <xdr:to>
      <xdr:col>37</xdr:col>
      <xdr:colOff>276225</xdr:colOff>
      <xdr:row>48</xdr:row>
      <xdr:rowOff>161925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37</xdr:col>
      <xdr:colOff>238125</xdr:colOff>
      <xdr:row>58</xdr:row>
      <xdr:rowOff>76200</xdr:rowOff>
    </xdr:from>
    <xdr:to>
      <xdr:col>45</xdr:col>
      <xdr:colOff>573071</xdr:colOff>
      <xdr:row>73</xdr:row>
      <xdr:rowOff>13965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793325" y="11125200"/>
          <a:ext cx="5211745" cy="2795265"/>
        </a:xfrm>
        <a:prstGeom prst="rect">
          <a:avLst/>
        </a:prstGeom>
      </xdr:spPr>
    </xdr:pic>
    <xdr:clientData/>
  </xdr:twoCellAnchor>
  <xdr:twoCellAnchor editAs="oneCell">
    <xdr:from>
      <xdr:col>22</xdr:col>
      <xdr:colOff>323850</xdr:colOff>
      <xdr:row>58</xdr:row>
      <xdr:rowOff>76200</xdr:rowOff>
    </xdr:from>
    <xdr:to>
      <xdr:col>37</xdr:col>
      <xdr:colOff>106345</xdr:colOff>
      <xdr:row>73</xdr:row>
      <xdr:rowOff>13965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35050" y="11125200"/>
          <a:ext cx="8926495" cy="2795265"/>
        </a:xfrm>
        <a:prstGeom prst="rect">
          <a:avLst/>
        </a:prstGeom>
      </xdr:spPr>
    </xdr:pic>
    <xdr:clientData/>
  </xdr:twoCellAnchor>
  <xdr:twoCellAnchor editAs="oneCell">
    <xdr:from>
      <xdr:col>23</xdr:col>
      <xdr:colOff>9525</xdr:colOff>
      <xdr:row>82</xdr:row>
      <xdr:rowOff>0</xdr:rowOff>
    </xdr:from>
    <xdr:to>
      <xdr:col>38</xdr:col>
      <xdr:colOff>77770</xdr:colOff>
      <xdr:row>96</xdr:row>
      <xdr:rowOff>137790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30325" y="15621000"/>
          <a:ext cx="9212245" cy="280479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103</xdr:row>
      <xdr:rowOff>0</xdr:rowOff>
    </xdr:from>
    <xdr:to>
      <xdr:col>38</xdr:col>
      <xdr:colOff>68245</xdr:colOff>
      <xdr:row>117</xdr:row>
      <xdr:rowOff>137790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020800" y="19621500"/>
          <a:ext cx="9212245" cy="280479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125</xdr:row>
      <xdr:rowOff>0</xdr:rowOff>
    </xdr:from>
    <xdr:to>
      <xdr:col>38</xdr:col>
      <xdr:colOff>68245</xdr:colOff>
      <xdr:row>139</xdr:row>
      <xdr:rowOff>137790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020800" y="23812500"/>
          <a:ext cx="9212245" cy="280479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149</xdr:row>
      <xdr:rowOff>0</xdr:rowOff>
    </xdr:from>
    <xdr:to>
      <xdr:col>38</xdr:col>
      <xdr:colOff>68245</xdr:colOff>
      <xdr:row>163</xdr:row>
      <xdr:rowOff>137790</xdr:rowOff>
    </xdr:to>
    <xdr:pic>
      <xdr:nvPicPr>
        <xdr:cNvPr id="10" name="Obrázek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20800" y="28384500"/>
          <a:ext cx="9212245" cy="280479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170</xdr:row>
      <xdr:rowOff>0</xdr:rowOff>
    </xdr:from>
    <xdr:to>
      <xdr:col>38</xdr:col>
      <xdr:colOff>68245</xdr:colOff>
      <xdr:row>184</xdr:row>
      <xdr:rowOff>137790</xdr:rowOff>
    </xdr:to>
    <xdr:pic>
      <xdr:nvPicPr>
        <xdr:cNvPr id="11" name="Obrázek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020800" y="32385000"/>
          <a:ext cx="9212245" cy="280479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203</xdr:row>
      <xdr:rowOff>0</xdr:rowOff>
    </xdr:from>
    <xdr:to>
      <xdr:col>38</xdr:col>
      <xdr:colOff>392094</xdr:colOff>
      <xdr:row>217</xdr:row>
      <xdr:rowOff>137790</xdr:rowOff>
    </xdr:to>
    <xdr:pic>
      <xdr:nvPicPr>
        <xdr:cNvPr id="12" name="Obrázek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630400" y="38671500"/>
          <a:ext cx="8926495" cy="2804790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189</xdr:row>
      <xdr:rowOff>152401</xdr:rowOff>
    </xdr:from>
    <xdr:to>
      <xdr:col>7</xdr:col>
      <xdr:colOff>252941</xdr:colOff>
      <xdr:row>200</xdr:row>
      <xdr:rowOff>28575</xdr:rowOff>
    </xdr:to>
    <xdr:graphicFrame macro="">
      <xdr:nvGraphicFramePr>
        <xdr:cNvPr id="13" name="Graf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24</xdr:col>
      <xdr:colOff>0</xdr:colOff>
      <xdr:row>224</xdr:row>
      <xdr:rowOff>0</xdr:rowOff>
    </xdr:from>
    <xdr:to>
      <xdr:col>38</xdr:col>
      <xdr:colOff>392094</xdr:colOff>
      <xdr:row>238</xdr:row>
      <xdr:rowOff>137790</xdr:rowOff>
    </xdr:to>
    <xdr:pic>
      <xdr:nvPicPr>
        <xdr:cNvPr id="14" name="Obrázek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630400" y="42672000"/>
          <a:ext cx="8926495" cy="28047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152400</xdr:colOff>
      <xdr:row>25</xdr:row>
      <xdr:rowOff>133349</xdr:rowOff>
    </xdr:from>
    <xdr:to>
      <xdr:col>60</xdr:col>
      <xdr:colOff>209550</xdr:colOff>
      <xdr:row>35</xdr:row>
      <xdr:rowOff>123824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333375</xdr:colOff>
      <xdr:row>39</xdr:row>
      <xdr:rowOff>38100</xdr:rowOff>
    </xdr:from>
    <xdr:to>
      <xdr:col>52</xdr:col>
      <xdr:colOff>123825</xdr:colOff>
      <xdr:row>52</xdr:row>
      <xdr:rowOff>114300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57151</xdr:colOff>
      <xdr:row>28</xdr:row>
      <xdr:rowOff>9526</xdr:rowOff>
    </xdr:from>
    <xdr:to>
      <xdr:col>46</xdr:col>
      <xdr:colOff>142875</xdr:colOff>
      <xdr:row>35</xdr:row>
      <xdr:rowOff>152400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124</xdr:col>
      <xdr:colOff>152400</xdr:colOff>
      <xdr:row>4</xdr:row>
      <xdr:rowOff>47625</xdr:rowOff>
    </xdr:from>
    <xdr:to>
      <xdr:col>139</xdr:col>
      <xdr:colOff>9525</xdr:colOff>
      <xdr:row>18</xdr:row>
      <xdr:rowOff>76200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106</xdr:col>
      <xdr:colOff>238125</xdr:colOff>
      <xdr:row>7</xdr:row>
      <xdr:rowOff>180974</xdr:rowOff>
    </xdr:from>
    <xdr:to>
      <xdr:col>115</xdr:col>
      <xdr:colOff>161925</xdr:colOff>
      <xdr:row>20</xdr:row>
      <xdr:rowOff>190499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103</xdr:col>
      <xdr:colOff>133350</xdr:colOff>
      <xdr:row>25</xdr:row>
      <xdr:rowOff>57150</xdr:rowOff>
    </xdr:from>
    <xdr:to>
      <xdr:col>117</xdr:col>
      <xdr:colOff>161925</xdr:colOff>
      <xdr:row>39</xdr:row>
      <xdr:rowOff>9525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226219</xdr:colOff>
      <xdr:row>5</xdr:row>
      <xdr:rowOff>123825</xdr:rowOff>
    </xdr:from>
    <xdr:to>
      <xdr:col>38</xdr:col>
      <xdr:colOff>207169</xdr:colOff>
      <xdr:row>17</xdr:row>
      <xdr:rowOff>38099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190501</xdr:colOff>
      <xdr:row>17</xdr:row>
      <xdr:rowOff>38099</xdr:rowOff>
    </xdr:from>
    <xdr:to>
      <xdr:col>42</xdr:col>
      <xdr:colOff>28575</xdr:colOff>
      <xdr:row>26</xdr:row>
      <xdr:rowOff>9524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78581</xdr:colOff>
      <xdr:row>26</xdr:row>
      <xdr:rowOff>190500</xdr:rowOff>
    </xdr:from>
    <xdr:to>
      <xdr:col>41</xdr:col>
      <xdr:colOff>47625</xdr:colOff>
      <xdr:row>45</xdr:row>
      <xdr:rowOff>19050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4099381" y="5143500"/>
          <a:ext cx="10941844" cy="344805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154781</xdr:colOff>
      <xdr:row>68</xdr:row>
      <xdr:rowOff>190500</xdr:rowOff>
    </xdr:from>
    <xdr:to>
      <xdr:col>41</xdr:col>
      <xdr:colOff>130968</xdr:colOff>
      <xdr:row>87</xdr:row>
      <xdr:rowOff>16668</xdr:rowOff>
    </xdr:to>
    <xdr:pic>
      <xdr:nvPicPr>
        <xdr:cNvPr id="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4175581" y="13144500"/>
          <a:ext cx="10948987" cy="3445668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26064</xdr:colOff>
      <xdr:row>90</xdr:row>
      <xdr:rowOff>64679</xdr:rowOff>
    </xdr:from>
    <xdr:to>
      <xdr:col>41</xdr:col>
      <xdr:colOff>2251</xdr:colOff>
      <xdr:row>108</xdr:row>
      <xdr:rowOff>94219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4046864" y="17209679"/>
          <a:ext cx="10948987" cy="345854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57150</xdr:colOff>
      <xdr:row>46</xdr:row>
      <xdr:rowOff>133350</xdr:rowOff>
    </xdr:from>
    <xdr:to>
      <xdr:col>41</xdr:col>
      <xdr:colOff>39931</xdr:colOff>
      <xdr:row>64</xdr:row>
      <xdr:rowOff>161468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77950" y="8896350"/>
          <a:ext cx="10955581" cy="3457118"/>
        </a:xfrm>
        <a:prstGeom prst="rect">
          <a:avLst/>
        </a:prstGeom>
      </xdr:spPr>
    </xdr:pic>
    <xdr:clientData/>
  </xdr:twoCellAnchor>
  <xdr:twoCellAnchor>
    <xdr:from>
      <xdr:col>23</xdr:col>
      <xdr:colOff>202406</xdr:colOff>
      <xdr:row>109</xdr:row>
      <xdr:rowOff>59532</xdr:rowOff>
    </xdr:from>
    <xdr:to>
      <xdr:col>35</xdr:col>
      <xdr:colOff>88105</xdr:colOff>
      <xdr:row>122</xdr:row>
      <xdr:rowOff>97632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24</xdr:col>
      <xdr:colOff>11906</xdr:colOff>
      <xdr:row>126</xdr:row>
      <xdr:rowOff>59531</xdr:rowOff>
    </xdr:from>
    <xdr:to>
      <xdr:col>41</xdr:col>
      <xdr:colOff>250527</xdr:colOff>
      <xdr:row>144</xdr:row>
      <xdr:rowOff>97174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42306" y="24062531"/>
          <a:ext cx="10601821" cy="3466643"/>
        </a:xfrm>
        <a:prstGeom prst="rect">
          <a:avLst/>
        </a:prstGeom>
      </xdr:spPr>
    </xdr:pic>
    <xdr:clientData/>
  </xdr:twoCellAnchor>
  <xdr:twoCellAnchor>
    <xdr:from>
      <xdr:col>24</xdr:col>
      <xdr:colOff>109538</xdr:colOff>
      <xdr:row>145</xdr:row>
      <xdr:rowOff>152400</xdr:rowOff>
    </xdr:from>
    <xdr:to>
      <xdr:col>37</xdr:col>
      <xdr:colOff>61912</xdr:colOff>
      <xdr:row>158</xdr:row>
      <xdr:rowOff>123825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</xdr:row>
      <xdr:rowOff>0</xdr:rowOff>
    </xdr:from>
    <xdr:to>
      <xdr:col>32</xdr:col>
      <xdr:colOff>49195</xdr:colOff>
      <xdr:row>16</xdr:row>
      <xdr:rowOff>137790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2900" y="390525"/>
          <a:ext cx="4925995" cy="2871465"/>
        </a:xfrm>
        <a:prstGeom prst="rect">
          <a:avLst/>
        </a:prstGeom>
      </xdr:spPr>
    </xdr:pic>
    <xdr:clientData/>
  </xdr:twoCellAnchor>
  <xdr:twoCellAnchor>
    <xdr:from>
      <xdr:col>4</xdr:col>
      <xdr:colOff>247650</xdr:colOff>
      <xdr:row>34</xdr:row>
      <xdr:rowOff>180975</xdr:rowOff>
    </xdr:from>
    <xdr:to>
      <xdr:col>21</xdr:col>
      <xdr:colOff>123825</xdr:colOff>
      <xdr:row>49</xdr:row>
      <xdr:rowOff>28575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190500</xdr:colOff>
      <xdr:row>51</xdr:row>
      <xdr:rowOff>38100</xdr:rowOff>
    </xdr:from>
    <xdr:to>
      <xdr:col>22</xdr:col>
      <xdr:colOff>342900</xdr:colOff>
      <xdr:row>65</xdr:row>
      <xdr:rowOff>66675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257175</xdr:colOff>
      <xdr:row>24</xdr:row>
      <xdr:rowOff>9525</xdr:rowOff>
    </xdr:from>
    <xdr:to>
      <xdr:col>34</xdr:col>
      <xdr:colOff>171450</xdr:colOff>
      <xdr:row>38</xdr:row>
      <xdr:rowOff>142875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000875" y="590550"/>
          <a:ext cx="4924425" cy="2867025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266700</xdr:colOff>
      <xdr:row>46</xdr:row>
      <xdr:rowOff>19050</xdr:rowOff>
    </xdr:from>
    <xdr:to>
      <xdr:col>34</xdr:col>
      <xdr:colOff>182545</xdr:colOff>
      <xdr:row>60</xdr:row>
      <xdr:rowOff>156840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10400" y="4867275"/>
          <a:ext cx="4925995" cy="2871465"/>
        </a:xfrm>
        <a:prstGeom prst="rect">
          <a:avLst/>
        </a:prstGeom>
      </xdr:spPr>
    </xdr:pic>
    <xdr:clientData/>
  </xdr:twoCellAnchor>
  <xdr:twoCellAnchor editAs="oneCell">
    <xdr:from>
      <xdr:col>22</xdr:col>
      <xdr:colOff>219075</xdr:colOff>
      <xdr:row>67</xdr:row>
      <xdr:rowOff>161925</xdr:rowOff>
    </xdr:from>
    <xdr:to>
      <xdr:col>34</xdr:col>
      <xdr:colOff>134920</xdr:colOff>
      <xdr:row>82</xdr:row>
      <xdr:rowOff>80640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62775" y="9086850"/>
          <a:ext cx="4925995" cy="2871465"/>
        </a:xfrm>
        <a:prstGeom prst="rect">
          <a:avLst/>
        </a:prstGeom>
      </xdr:spPr>
    </xdr:pic>
    <xdr:clientData/>
  </xdr:twoCellAnchor>
  <xdr:twoCellAnchor editAs="oneCell">
    <xdr:from>
      <xdr:col>22</xdr:col>
      <xdr:colOff>266700</xdr:colOff>
      <xdr:row>83</xdr:row>
      <xdr:rowOff>0</xdr:rowOff>
    </xdr:from>
    <xdr:to>
      <xdr:col>34</xdr:col>
      <xdr:colOff>182545</xdr:colOff>
      <xdr:row>97</xdr:row>
      <xdr:rowOff>156840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10400" y="12068175"/>
          <a:ext cx="4925995" cy="287146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24</xdr:row>
      <xdr:rowOff>0</xdr:rowOff>
    </xdr:from>
    <xdr:to>
      <xdr:col>43</xdr:col>
      <xdr:colOff>468295</xdr:colOff>
      <xdr:row>38</xdr:row>
      <xdr:rowOff>137790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53900" y="581025"/>
          <a:ext cx="4925995" cy="287146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46</xdr:row>
      <xdr:rowOff>0</xdr:rowOff>
    </xdr:from>
    <xdr:to>
      <xdr:col>43</xdr:col>
      <xdr:colOff>468295</xdr:colOff>
      <xdr:row>60</xdr:row>
      <xdr:rowOff>137790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53900" y="4848225"/>
          <a:ext cx="4925995" cy="2871465"/>
        </a:xfrm>
        <a:prstGeom prst="rect">
          <a:avLst/>
        </a:prstGeom>
      </xdr:spPr>
    </xdr:pic>
    <xdr:clientData/>
  </xdr:twoCellAnchor>
  <xdr:twoCellAnchor editAs="oneCell">
    <xdr:from>
      <xdr:col>35</xdr:col>
      <xdr:colOff>0</xdr:colOff>
      <xdr:row>68</xdr:row>
      <xdr:rowOff>0</xdr:rowOff>
    </xdr:from>
    <xdr:to>
      <xdr:col>43</xdr:col>
      <xdr:colOff>468295</xdr:colOff>
      <xdr:row>82</xdr:row>
      <xdr:rowOff>118740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53900" y="9124950"/>
          <a:ext cx="4925995" cy="2871465"/>
        </a:xfrm>
        <a:prstGeom prst="rect">
          <a:avLst/>
        </a:prstGeom>
      </xdr:spPr>
    </xdr:pic>
    <xdr:clientData/>
  </xdr:twoCellAnchor>
  <xdr:twoCellAnchor editAs="oneCell">
    <xdr:from>
      <xdr:col>35</xdr:col>
      <xdr:colOff>28575</xdr:colOff>
      <xdr:row>89</xdr:row>
      <xdr:rowOff>19050</xdr:rowOff>
    </xdr:from>
    <xdr:to>
      <xdr:col>43</xdr:col>
      <xdr:colOff>496870</xdr:colOff>
      <xdr:row>103</xdr:row>
      <xdr:rowOff>156840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82475" y="13239750"/>
          <a:ext cx="4925995" cy="2871465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1</xdr:row>
      <xdr:rowOff>66675</xdr:rowOff>
    </xdr:from>
    <xdr:to>
      <xdr:col>17</xdr:col>
      <xdr:colOff>114301</xdr:colOff>
      <xdr:row>10</xdr:row>
      <xdr:rowOff>104775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304800</xdr:colOff>
      <xdr:row>0</xdr:row>
      <xdr:rowOff>0</xdr:rowOff>
    </xdr:from>
    <xdr:to>
      <xdr:col>43</xdr:col>
      <xdr:colOff>352424</xdr:colOff>
      <xdr:row>15</xdr:row>
      <xdr:rowOff>85725</xdr:rowOff>
    </xdr:to>
    <xdr:graphicFrame macro="">
      <xdr:nvGraphicFramePr>
        <xdr:cNvPr id="11" name="Graf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171450</xdr:colOff>
      <xdr:row>13</xdr:row>
      <xdr:rowOff>85725</xdr:rowOff>
    </xdr:from>
    <xdr:to>
      <xdr:col>19</xdr:col>
      <xdr:colOff>257174</xdr:colOff>
      <xdr:row>21</xdr:row>
      <xdr:rowOff>66675</xdr:rowOff>
    </xdr:to>
    <xdr:graphicFrame macro="">
      <xdr:nvGraphicFramePr>
        <xdr:cNvPr id="12" name="Graf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13</xdr:row>
      <xdr:rowOff>95250</xdr:rowOff>
    </xdr:from>
    <xdr:to>
      <xdr:col>11</xdr:col>
      <xdr:colOff>76200</xdr:colOff>
      <xdr:row>21</xdr:row>
      <xdr:rowOff>57150</xdr:rowOff>
    </xdr:to>
    <xdr:graphicFrame macro="">
      <xdr:nvGraphicFramePr>
        <xdr:cNvPr id="13" name="Graf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kondenzace.kvalitne.cz/kam-vlastne-patri-cidlo-ekvithermu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G112"/>
  <sheetViews>
    <sheetView topLeftCell="A17" zoomScale="93" zoomScaleNormal="93" workbookViewId="0">
      <selection activeCell="O34" sqref="O34:X34"/>
    </sheetView>
  </sheetViews>
  <sheetFormatPr defaultRowHeight="15"/>
  <cols>
    <col min="4" max="13" width="5.28515625" customWidth="1"/>
    <col min="14" max="14" width="11.42578125" customWidth="1"/>
    <col min="15" max="24" width="4.7109375" customWidth="1"/>
  </cols>
  <sheetData>
    <row r="2" spans="1:24">
      <c r="A2" t="s">
        <v>8</v>
      </c>
      <c r="D2" t="s">
        <v>5</v>
      </c>
    </row>
    <row r="3" spans="1:24">
      <c r="A3" t="s">
        <v>3</v>
      </c>
      <c r="D3" t="s">
        <v>3</v>
      </c>
      <c r="O3" t="s">
        <v>4</v>
      </c>
    </row>
    <row r="4" spans="1:24">
      <c r="A4" t="s">
        <v>0</v>
      </c>
      <c r="B4" t="s">
        <v>2</v>
      </c>
      <c r="D4">
        <v>0.25</v>
      </c>
      <c r="E4">
        <v>0.75</v>
      </c>
      <c r="F4">
        <v>1.25</v>
      </c>
      <c r="G4">
        <v>1.75</v>
      </c>
      <c r="H4">
        <v>2.25</v>
      </c>
      <c r="I4">
        <v>2.75</v>
      </c>
      <c r="J4">
        <v>3.25</v>
      </c>
      <c r="K4">
        <v>3.75</v>
      </c>
      <c r="L4">
        <v>4.25</v>
      </c>
      <c r="M4">
        <v>4.75</v>
      </c>
      <c r="O4">
        <v>0.25</v>
      </c>
      <c r="P4">
        <v>0.75</v>
      </c>
      <c r="Q4">
        <v>1.25</v>
      </c>
      <c r="R4">
        <v>1.75</v>
      </c>
      <c r="S4">
        <v>2.25</v>
      </c>
      <c r="T4">
        <v>2.75</v>
      </c>
      <c r="U4">
        <v>3.25</v>
      </c>
      <c r="V4">
        <v>3.75</v>
      </c>
      <c r="W4">
        <v>4.25</v>
      </c>
      <c r="X4">
        <v>4.75</v>
      </c>
    </row>
    <row r="5" spans="1:24">
      <c r="A5">
        <v>0.09</v>
      </c>
      <c r="B5">
        <f t="shared" ref="B5:B7" si="0">0.04/A5</f>
        <v>0.44444444444444448</v>
      </c>
      <c r="D5">
        <v>5.7751768955439502</v>
      </c>
      <c r="E5">
        <v>5.5747349199731815</v>
      </c>
      <c r="F5">
        <v>5.3900330990997185</v>
      </c>
      <c r="G5">
        <v>5.2313306794841266</v>
      </c>
      <c r="H5">
        <v>5.1011484487747181</v>
      </c>
      <c r="I5">
        <v>4.9981843444343097</v>
      </c>
      <c r="J5">
        <v>4.9198929325179286</v>
      </c>
      <c r="K5">
        <v>4.8636888019333631</v>
      </c>
      <c r="L5">
        <v>4.8274474461698578</v>
      </c>
      <c r="M5">
        <v>4.8096993689795742</v>
      </c>
      <c r="O5">
        <v>8.0088809612014593</v>
      </c>
      <c r="P5">
        <v>7.8766795137296635</v>
      </c>
      <c r="Q5">
        <v>7.7499115345595762</v>
      </c>
      <c r="R5">
        <v>7.6366767499497019</v>
      </c>
      <c r="S5">
        <v>7.540128036173515</v>
      </c>
      <c r="T5">
        <v>7.4608588412467096</v>
      </c>
      <c r="U5">
        <v>7.3984889303718653</v>
      </c>
      <c r="V5">
        <v>7.3523950170815482</v>
      </c>
      <c r="W5">
        <v>7.3220069323184935</v>
      </c>
      <c r="X5">
        <v>7.3069171978550802</v>
      </c>
    </row>
    <row r="6" spans="1:24">
      <c r="A6">
        <v>0.1</v>
      </c>
      <c r="B6">
        <f t="shared" si="0"/>
        <v>0.39999999999999997</v>
      </c>
      <c r="D6">
        <v>6.3110648682935588</v>
      </c>
      <c r="E6">
        <v>6.0818765291262027</v>
      </c>
      <c r="F6">
        <v>5.87083074621167</v>
      </c>
      <c r="G6">
        <v>5.6895303465445419</v>
      </c>
      <c r="H6">
        <v>5.540800766694395</v>
      </c>
      <c r="I6">
        <v>5.4231375116742528</v>
      </c>
      <c r="J6">
        <v>5.3336374979486232</v>
      </c>
      <c r="K6">
        <v>5.2693624586601349</v>
      </c>
      <c r="L6">
        <v>5.2279030114244618</v>
      </c>
      <c r="M6">
        <v>5.2075949235110421</v>
      </c>
      <c r="O6">
        <v>8.7329962418808904</v>
      </c>
      <c r="P6">
        <v>8.5749918364169773</v>
      </c>
      <c r="Q6">
        <v>8.4237657224538296</v>
      </c>
      <c r="R6">
        <v>8.2888718209379597</v>
      </c>
      <c r="S6">
        <v>8.1739861272422374</v>
      </c>
      <c r="T6">
        <v>8.0797500188656581</v>
      </c>
      <c r="U6">
        <v>8.0056598853404068</v>
      </c>
      <c r="V6">
        <v>7.9509360078526718</v>
      </c>
      <c r="W6">
        <v>7.9148733115775256</v>
      </c>
      <c r="X6">
        <v>7.8969701363687461</v>
      </c>
    </row>
    <row r="7" spans="1:24">
      <c r="A7">
        <v>0.12</v>
      </c>
      <c r="B7">
        <f t="shared" si="0"/>
        <v>0.33333333333333337</v>
      </c>
      <c r="D7">
        <v>7.3274981835517652</v>
      </c>
      <c r="E7">
        <v>7.037441899528889</v>
      </c>
      <c r="F7">
        <v>6.7707409330344488</v>
      </c>
      <c r="G7">
        <v>6.5417573121223738</v>
      </c>
      <c r="H7">
        <v>6.3539164007303475</v>
      </c>
      <c r="I7">
        <v>6.2052640088201914</v>
      </c>
      <c r="J7">
        <v>6.092133139309408</v>
      </c>
      <c r="K7">
        <v>6.0108394908669895</v>
      </c>
      <c r="L7">
        <v>5.9583746947716669</v>
      </c>
      <c r="M7">
        <v>5.9326664755657257</v>
      </c>
      <c r="O7">
        <v>10.095427137297031</v>
      </c>
      <c r="P7">
        <v>9.8801578674168855</v>
      </c>
      <c r="Q7">
        <v>9.6748383165504777</v>
      </c>
      <c r="R7">
        <v>9.4921627374473143</v>
      </c>
      <c r="S7">
        <v>9.3369070712510016</v>
      </c>
      <c r="T7">
        <v>9.2097755830604005</v>
      </c>
      <c r="U7">
        <v>9.1099603847229567</v>
      </c>
      <c r="V7">
        <v>9.0363137181574889</v>
      </c>
      <c r="W7">
        <v>8.9878173507155701</v>
      </c>
      <c r="X7">
        <v>8.9637522682586646</v>
      </c>
    </row>
    <row r="9" spans="1:24">
      <c r="A9" t="s">
        <v>0</v>
      </c>
      <c r="B9" t="s">
        <v>2</v>
      </c>
      <c r="C9" t="s">
        <v>6</v>
      </c>
    </row>
    <row r="10" spans="1:24">
      <c r="A10">
        <v>0.09</v>
      </c>
      <c r="B10">
        <f t="shared" ref="B10:B18" si="1">0.04/A10</f>
        <v>0.44444444444444448</v>
      </c>
      <c r="D10">
        <v>5.9881472671107163</v>
      </c>
      <c r="E10">
        <v>5.802022700267317</v>
      </c>
      <c r="F10">
        <v>5.6310440459107474</v>
      </c>
      <c r="G10">
        <v>5.4846079726198056</v>
      </c>
      <c r="H10">
        <v>5.3648981691903606</v>
      </c>
      <c r="I10">
        <v>5.2705463635597978</v>
      </c>
      <c r="J10">
        <v>5.1990429599666861</v>
      </c>
      <c r="K10">
        <v>5.1478634744776839</v>
      </c>
      <c r="L10">
        <v>5.1149389349912733</v>
      </c>
      <c r="M10">
        <v>5.0988392400838629</v>
      </c>
      <c r="O10">
        <v>8.3587979704535549</v>
      </c>
      <c r="P10">
        <v>8.2513671901421155</v>
      </c>
      <c r="Q10">
        <v>8.1489212929909502</v>
      </c>
      <c r="R10">
        <v>8.0578255540950749</v>
      </c>
      <c r="S10">
        <v>7.9804636080349036</v>
      </c>
      <c r="T10">
        <v>7.9171717434867164</v>
      </c>
      <c r="U10">
        <v>7.8675236688376762</v>
      </c>
      <c r="V10">
        <v>7.8309214292588702</v>
      </c>
      <c r="W10">
        <v>7.8068342467316603</v>
      </c>
      <c r="X10">
        <v>7.7948864865510314</v>
      </c>
    </row>
    <row r="11" spans="1:24">
      <c r="A11">
        <v>0.1</v>
      </c>
      <c r="B11">
        <f t="shared" si="1"/>
        <v>0.39999999999999997</v>
      </c>
      <c r="D11">
        <v>6.5573218777296542</v>
      </c>
      <c r="E11">
        <v>6.3446368125940404</v>
      </c>
      <c r="F11">
        <v>6.1494041203651735</v>
      </c>
      <c r="G11">
        <v>5.9822358361970887</v>
      </c>
      <c r="H11">
        <v>5.8455706924852908</v>
      </c>
      <c r="I11">
        <v>5.7378288074680679</v>
      </c>
      <c r="J11">
        <v>5.6561487332333673</v>
      </c>
      <c r="K11">
        <v>5.5976624089054807</v>
      </c>
      <c r="L11">
        <v>5.5600242906460844</v>
      </c>
      <c r="M11">
        <v>5.5416153677504756</v>
      </c>
      <c r="O11">
        <v>9.1382275700973103</v>
      </c>
      <c r="P11">
        <v>9.0087567331253009</v>
      </c>
      <c r="Q11">
        <v>8.8855103506510584</v>
      </c>
      <c r="R11">
        <v>8.7760617415178181</v>
      </c>
      <c r="S11">
        <v>8.6832130198896209</v>
      </c>
      <c r="T11">
        <v>8.6073180128306106</v>
      </c>
      <c r="U11">
        <v>8.5478260603581511</v>
      </c>
      <c r="V11">
        <v>8.5039906593427794</v>
      </c>
      <c r="W11">
        <v>8.4751547141145895</v>
      </c>
      <c r="X11">
        <v>8.4608547909352847</v>
      </c>
    </row>
    <row r="12" spans="1:24">
      <c r="A12">
        <v>0.12</v>
      </c>
      <c r="B12">
        <f t="shared" si="1"/>
        <v>0.33333333333333337</v>
      </c>
      <c r="D12">
        <v>7.6573898549974544</v>
      </c>
      <c r="E12">
        <v>7.3886418225141153</v>
      </c>
      <c r="F12">
        <v>7.1423720028859652</v>
      </c>
      <c r="G12">
        <v>6.9316612029442091</v>
      </c>
      <c r="H12">
        <v>6.7594315081024181</v>
      </c>
      <c r="I12">
        <v>6.6236268201406681</v>
      </c>
      <c r="J12">
        <v>6.5206293336178849</v>
      </c>
      <c r="K12">
        <v>6.4468412716229668</v>
      </c>
      <c r="L12">
        <v>6.3993333424663534</v>
      </c>
      <c r="M12">
        <v>6.3760893122926738</v>
      </c>
      <c r="O12">
        <v>10.63726373718524</v>
      </c>
      <c r="P12">
        <v>10.458960395707509</v>
      </c>
      <c r="Q12">
        <v>10.289818587808114</v>
      </c>
      <c r="R12">
        <v>10.14000025121098</v>
      </c>
      <c r="S12">
        <v>10.013172532046767</v>
      </c>
      <c r="T12">
        <v>9.9096835417645561</v>
      </c>
      <c r="U12">
        <v>9.8286755862013955</v>
      </c>
      <c r="V12">
        <v>9.7690512807215999</v>
      </c>
      <c r="W12">
        <v>9.7298591856262178</v>
      </c>
      <c r="X12">
        <v>9.7104325065793144</v>
      </c>
    </row>
    <row r="13" spans="1:24">
      <c r="A13">
        <v>0.14000000000000001</v>
      </c>
      <c r="B13">
        <f t="shared" si="1"/>
        <v>0.2857142857142857</v>
      </c>
      <c r="D13">
        <v>8.7070837832048547</v>
      </c>
      <c r="E13">
        <v>8.378969497583169</v>
      </c>
      <c r="F13">
        <v>8.0788960217519108</v>
      </c>
      <c r="G13">
        <v>7.822417768014768</v>
      </c>
      <c r="H13">
        <v>7.6128858194277367</v>
      </c>
      <c r="I13">
        <v>7.447692588444303</v>
      </c>
      <c r="J13">
        <v>7.3223948144542019</v>
      </c>
      <c r="K13">
        <v>7.232611083253949</v>
      </c>
      <c r="L13">
        <v>7.1747903668117647</v>
      </c>
      <c r="M13">
        <v>7.1464954286713409</v>
      </c>
      <c r="O13">
        <v>12.058701290885866</v>
      </c>
      <c r="P13">
        <v>11.826086119504343</v>
      </c>
      <c r="Q13">
        <v>11.606183263467612</v>
      </c>
      <c r="R13">
        <v>11.41190159050622</v>
      </c>
      <c r="S13">
        <v>11.247777641095096</v>
      </c>
      <c r="T13">
        <v>11.11408711909565</v>
      </c>
      <c r="U13">
        <v>11.009584448759439</v>
      </c>
      <c r="V13">
        <v>10.932750079959618</v>
      </c>
      <c r="W13">
        <v>10.882284053596694</v>
      </c>
      <c r="X13">
        <v>10.857280528494707</v>
      </c>
    </row>
    <row r="14" spans="1:24">
      <c r="A14">
        <v>0.17</v>
      </c>
      <c r="B14">
        <f t="shared" si="1"/>
        <v>0.23529411764705882</v>
      </c>
      <c r="D14">
        <v>10.162974370269405</v>
      </c>
      <c r="E14">
        <v>9.7425614599022694</v>
      </c>
      <c r="F14">
        <v>9.3593138403693033</v>
      </c>
      <c r="G14">
        <v>9.0323602894491728</v>
      </c>
      <c r="H14">
        <v>8.7655564319631569</v>
      </c>
      <c r="I14">
        <v>8.5553419717441148</v>
      </c>
      <c r="J14">
        <v>8.3959381102439608</v>
      </c>
      <c r="K14">
        <v>8.2817192830438113</v>
      </c>
      <c r="L14">
        <v>8.2081568746234943</v>
      </c>
      <c r="M14">
        <v>8.1721554783013524</v>
      </c>
      <c r="O14">
        <v>14.015787632899288</v>
      </c>
      <c r="P14">
        <v>13.694842923276624</v>
      </c>
      <c r="Q14">
        <v>13.39294122836572</v>
      </c>
      <c r="R14">
        <v>13.127196156477806</v>
      </c>
      <c r="S14">
        <v>12.903376524214972</v>
      </c>
      <c r="T14">
        <v>12.721512453433894</v>
      </c>
      <c r="U14">
        <v>12.579638802915314</v>
      </c>
      <c r="V14">
        <v>12.475489068974436</v>
      </c>
      <c r="W14">
        <v>12.407156862966261</v>
      </c>
      <c r="X14">
        <v>12.373323650485467</v>
      </c>
    </row>
    <row r="15" spans="1:24">
      <c r="A15">
        <v>0.23</v>
      </c>
      <c r="B15">
        <f t="shared" si="1"/>
        <v>0.17391304347826086</v>
      </c>
      <c r="D15">
        <v>12.791467424390365</v>
      </c>
      <c r="E15">
        <v>12.174191587886593</v>
      </c>
      <c r="F15">
        <v>11.615446295630386</v>
      </c>
      <c r="G15">
        <v>11.140926732473703</v>
      </c>
      <c r="H15">
        <v>10.754921769549126</v>
      </c>
      <c r="I15">
        <v>10.451450774757353</v>
      </c>
      <c r="J15">
        <v>10.221662777517459</v>
      </c>
      <c r="K15">
        <v>10.05715779980947</v>
      </c>
      <c r="L15">
        <v>9.951262006731536</v>
      </c>
      <c r="M15">
        <v>9.8994493723176227</v>
      </c>
      <c r="O15">
        <v>17.508260320886489</v>
      </c>
      <c r="P15">
        <v>16.988696014827035</v>
      </c>
      <c r="Q15">
        <v>16.504631354788611</v>
      </c>
      <c r="R15">
        <v>16.081564510014267</v>
      </c>
      <c r="S15">
        <v>15.727308382990579</v>
      </c>
      <c r="T15">
        <v>15.440837415424459</v>
      </c>
      <c r="U15">
        <v>15.21822386846063</v>
      </c>
      <c r="V15">
        <v>15.055290237338532</v>
      </c>
      <c r="W15">
        <v>14.948616355364976</v>
      </c>
      <c r="X15">
        <v>14.895865837379256</v>
      </c>
    </row>
    <row r="16" spans="1:24">
      <c r="A16">
        <v>0.4</v>
      </c>
      <c r="B16">
        <f t="shared" si="1"/>
        <v>9.9999999999999992E-2</v>
      </c>
      <c r="D16">
        <v>18.801261147812024</v>
      </c>
      <c r="E16">
        <v>17.575307416577942</v>
      </c>
      <c r="F16">
        <v>16.488903220552558</v>
      </c>
      <c r="G16">
        <v>15.579726270924006</v>
      </c>
      <c r="H16">
        <v>14.848399413856262</v>
      </c>
      <c r="I16">
        <v>14.278432950558994</v>
      </c>
      <c r="J16">
        <v>13.849711922974778</v>
      </c>
      <c r="K16">
        <v>13.544276588901068</v>
      </c>
      <c r="L16">
        <v>13.348306038378796</v>
      </c>
      <c r="M16">
        <v>13.252603556727784</v>
      </c>
      <c r="O16">
        <v>25.311738467204471</v>
      </c>
      <c r="P16">
        <v>24.13625586512811</v>
      </c>
      <c r="Q16">
        <v>23.068310955932425</v>
      </c>
      <c r="R16">
        <v>22.152161950857057</v>
      </c>
      <c r="S16">
        <v>21.396569048281794</v>
      </c>
      <c r="T16">
        <v>20.793154735057769</v>
      </c>
      <c r="U16">
        <v>20.328959778298263</v>
      </c>
      <c r="V16">
        <v>19.991841889479719</v>
      </c>
      <c r="W16">
        <v>19.772341792303749</v>
      </c>
      <c r="X16">
        <v>19.664154999613032</v>
      </c>
    </row>
    <row r="17" spans="1:24">
      <c r="A17">
        <v>0.8</v>
      </c>
      <c r="B17">
        <f t="shared" si="1"/>
        <v>4.9999999999999996E-2</v>
      </c>
      <c r="D17">
        <v>28.171835280218197</v>
      </c>
      <c r="E17">
        <v>25.495638210538004</v>
      </c>
      <c r="F17">
        <v>23.229550538655918</v>
      </c>
      <c r="G17">
        <v>21.394097413563603</v>
      </c>
      <c r="H17">
        <v>19.955518476269869</v>
      </c>
      <c r="I17">
        <v>18.857693901642484</v>
      </c>
      <c r="J17">
        <v>18.045650195407031</v>
      </c>
      <c r="K17">
        <v>17.474471376950927</v>
      </c>
      <c r="L17">
        <v>17.111280245467402</v>
      </c>
      <c r="M17">
        <v>16.934861199357023</v>
      </c>
      <c r="O17">
        <v>37.081768448652191</v>
      </c>
      <c r="P17">
        <v>34.264911661237441</v>
      </c>
      <c r="Q17">
        <v>31.828580189991605</v>
      </c>
      <c r="R17">
        <v>29.812599348705682</v>
      </c>
      <c r="S17">
        <v>28.197715321205298</v>
      </c>
      <c r="T17">
        <v>26.938603453697088</v>
      </c>
      <c r="U17">
        <v>25.988478355621382</v>
      </c>
      <c r="V17">
        <v>25.308595103077948</v>
      </c>
      <c r="W17">
        <v>24.870528919962627</v>
      </c>
      <c r="X17">
        <v>24.655958998817084</v>
      </c>
    </row>
    <row r="18" spans="1:24">
      <c r="A18">
        <v>50</v>
      </c>
      <c r="B18">
        <f t="shared" si="1"/>
        <v>8.0000000000000004E-4</v>
      </c>
      <c r="D18">
        <v>59.099774700180312</v>
      </c>
      <c r="E18">
        <v>45.718727577435196</v>
      </c>
      <c r="F18">
        <v>37.101891156046143</v>
      </c>
      <c r="G18">
        <v>31.28224150105148</v>
      </c>
      <c r="H18">
        <v>27.297598510413177</v>
      </c>
      <c r="I18">
        <v>24.559320461034499</v>
      </c>
      <c r="J18">
        <v>22.691177601484952</v>
      </c>
      <c r="K18">
        <v>21.453945699965384</v>
      </c>
      <c r="L18">
        <v>20.699338590302208</v>
      </c>
      <c r="M18">
        <v>20.34165158337818</v>
      </c>
      <c r="O18">
        <v>74.508394131130743</v>
      </c>
      <c r="P18">
        <v>59.315941331491857</v>
      </c>
      <c r="Q18">
        <v>49.380438101891933</v>
      </c>
      <c r="R18">
        <v>42.551715765380592</v>
      </c>
      <c r="S18">
        <v>37.78578451418867</v>
      </c>
      <c r="T18">
        <v>34.444516289391331</v>
      </c>
      <c r="U18">
        <v>32.120223469877587</v>
      </c>
      <c r="V18">
        <v>30.55398660910576</v>
      </c>
      <c r="W18">
        <v>29.58556967377622</v>
      </c>
      <c r="X18">
        <v>29.122503381748434</v>
      </c>
    </row>
    <row r="20" spans="1:24">
      <c r="A20" t="s">
        <v>0</v>
      </c>
      <c r="B20" t="s">
        <v>2</v>
      </c>
      <c r="C20" t="s">
        <v>6</v>
      </c>
      <c r="D20" t="s">
        <v>1</v>
      </c>
    </row>
    <row r="21" spans="1:24">
      <c r="A21">
        <v>0.09</v>
      </c>
      <c r="B21">
        <f t="shared" ref="B21:B29" si="2">0.04/A21</f>
        <v>0.44444444444444448</v>
      </c>
      <c r="D21">
        <v>4.4592689786393267</v>
      </c>
      <c r="E21">
        <v>4.2884063052395076</v>
      </c>
      <c r="F21">
        <v>4.1315873387545041</v>
      </c>
      <c r="G21">
        <v>3.9974616648681409</v>
      </c>
      <c r="H21">
        <v>3.8880006971372496</v>
      </c>
      <c r="I21">
        <v>3.8018882791943516</v>
      </c>
      <c r="J21">
        <v>3.7367525003806792</v>
      </c>
      <c r="K21">
        <v>3.6902115507290998</v>
      </c>
      <c r="L21">
        <v>3.6603128964405323</v>
      </c>
      <c r="M21">
        <v>3.6457061074263097</v>
      </c>
      <c r="O21">
        <v>6.6925779188886745</v>
      </c>
      <c r="P21">
        <v>6.6065211512500772</v>
      </c>
      <c r="Q21">
        <v>6.5244581529845167</v>
      </c>
      <c r="R21">
        <v>6.4514874388021077</v>
      </c>
      <c r="S21">
        <v>6.3895181852681686</v>
      </c>
      <c r="T21">
        <v>6.338819635053186</v>
      </c>
      <c r="U21">
        <v>6.2990502237743939</v>
      </c>
      <c r="V21">
        <v>6.2697309118965041</v>
      </c>
      <c r="W21">
        <v>6.2504364933476202</v>
      </c>
      <c r="X21">
        <v>6.2408660523982906</v>
      </c>
    </row>
    <row r="22" spans="1:24">
      <c r="A22">
        <v>0.1</v>
      </c>
      <c r="B22">
        <f t="shared" si="2"/>
        <v>0.39999999999999997</v>
      </c>
      <c r="D22">
        <v>4.8776475821933634</v>
      </c>
      <c r="E22">
        <v>4.6836225656144732</v>
      </c>
      <c r="F22">
        <v>4.5056664172209278</v>
      </c>
      <c r="G22">
        <v>4.3534933539875782</v>
      </c>
      <c r="H22">
        <v>4.2292941652944691</v>
      </c>
      <c r="I22">
        <v>4.1315613860822227</v>
      </c>
      <c r="J22">
        <v>4.057608312315506</v>
      </c>
      <c r="K22">
        <v>4.0047459186600447</v>
      </c>
      <c r="L22">
        <v>3.9707741818852971</v>
      </c>
      <c r="M22">
        <v>3.9541734766446464</v>
      </c>
      <c r="O22">
        <v>7.3108868056534391</v>
      </c>
      <c r="P22">
        <v>7.2073281108281266</v>
      </c>
      <c r="Q22">
        <v>7.108746918615708</v>
      </c>
      <c r="R22">
        <v>7.0212012896259575</v>
      </c>
      <c r="S22">
        <v>6.9469329064634557</v>
      </c>
      <c r="T22">
        <v>6.8862250911633796</v>
      </c>
      <c r="U22">
        <v>6.8386376370786834</v>
      </c>
      <c r="V22">
        <v>6.8035736324145999</v>
      </c>
      <c r="W22">
        <v>6.7805076270149476</v>
      </c>
      <c r="X22">
        <v>6.7690690259115689</v>
      </c>
    </row>
    <row r="23" spans="1:24">
      <c r="A23">
        <v>0.12</v>
      </c>
      <c r="B23">
        <f t="shared" si="2"/>
        <v>0.33333333333333337</v>
      </c>
      <c r="D23">
        <v>5.6927879848760226</v>
      </c>
      <c r="E23">
        <v>5.4498942624586793</v>
      </c>
      <c r="F23">
        <v>5.2274769650973365</v>
      </c>
      <c r="G23">
        <v>5.0374126191060462</v>
      </c>
      <c r="H23">
        <v>4.8823075522251278</v>
      </c>
      <c r="I23">
        <v>4.760225693112953</v>
      </c>
      <c r="J23">
        <v>4.6678050880226802</v>
      </c>
      <c r="K23">
        <v>4.6017053953404901</v>
      </c>
      <c r="L23">
        <v>4.5592051103986124</v>
      </c>
      <c r="M23">
        <v>4.538429425081401</v>
      </c>
      <c r="O23">
        <v>8.5105710900857723</v>
      </c>
      <c r="P23">
        <v>8.3679800163247577</v>
      </c>
      <c r="Q23">
        <v>8.2327161036071779</v>
      </c>
      <c r="R23">
        <v>8.1129056753774247</v>
      </c>
      <c r="S23">
        <v>8.0114811974266349</v>
      </c>
      <c r="T23">
        <v>7.9287209292737559</v>
      </c>
      <c r="U23">
        <v>7.8639388750080865</v>
      </c>
      <c r="V23">
        <v>7.8162573830677298</v>
      </c>
      <c r="W23">
        <v>7.7849155354476043</v>
      </c>
      <c r="X23">
        <v>7.769380063684685</v>
      </c>
    </row>
    <row r="24" spans="1:24">
      <c r="A24">
        <v>0.14000000000000001</v>
      </c>
      <c r="B24">
        <f t="shared" si="2"/>
        <v>0.2857142857142857</v>
      </c>
      <c r="D24">
        <v>6.4510771273473591</v>
      </c>
      <c r="E24">
        <v>6.1581085657897825</v>
      </c>
      <c r="F24">
        <v>5.8903220805480156</v>
      </c>
      <c r="G24">
        <v>5.6616958769843686</v>
      </c>
      <c r="H24">
        <v>5.4751963629028033</v>
      </c>
      <c r="I24">
        <v>5.3284121233764159</v>
      </c>
      <c r="J24">
        <v>5.2172717207219446</v>
      </c>
      <c r="K24">
        <v>5.1377607508779937</v>
      </c>
      <c r="L24">
        <v>5.0866222610710192</v>
      </c>
      <c r="M24">
        <v>5.06161848099552</v>
      </c>
      <c r="O24">
        <v>9.6205878684606869</v>
      </c>
      <c r="P24">
        <v>9.4356213578726447</v>
      </c>
      <c r="Q24">
        <v>9.2607473456754565</v>
      </c>
      <c r="R24">
        <v>9.1062376448616309</v>
      </c>
      <c r="S24">
        <v>8.9757046868703512</v>
      </c>
      <c r="T24">
        <v>8.8693714417687648</v>
      </c>
      <c r="U24">
        <v>8.7862501522259571</v>
      </c>
      <c r="V24">
        <v>8.7251344033093581</v>
      </c>
      <c r="W24">
        <v>8.6849917773354157</v>
      </c>
      <c r="X24">
        <v>8.6651027597423891</v>
      </c>
    </row>
    <row r="25" spans="1:24">
      <c r="A25">
        <v>0.17</v>
      </c>
      <c r="B25">
        <f t="shared" si="2"/>
        <v>0.23529411764705882</v>
      </c>
      <c r="D25">
        <v>7.5461447915596489</v>
      </c>
      <c r="E25">
        <v>7.1728168442165332</v>
      </c>
      <c r="F25">
        <v>6.832630156449043</v>
      </c>
      <c r="G25">
        <v>6.5426996097778041</v>
      </c>
      <c r="H25">
        <v>6.3064297539099528</v>
      </c>
      <c r="I25">
        <v>6.120565834855749</v>
      </c>
      <c r="J25">
        <v>5.9798550960385386</v>
      </c>
      <c r="K25">
        <v>5.8791814698501241</v>
      </c>
      <c r="L25">
        <v>5.814421293970466</v>
      </c>
      <c r="M25">
        <v>5.7827526659914783</v>
      </c>
      <c r="O25">
        <v>11.21323467431338</v>
      </c>
      <c r="P25">
        <v>10.956515609417792</v>
      </c>
      <c r="Q25">
        <v>10.715027660977084</v>
      </c>
      <c r="R25">
        <v>10.502460169095279</v>
      </c>
      <c r="S25">
        <v>10.323427881987479</v>
      </c>
      <c r="T25">
        <v>10.177955188829493</v>
      </c>
      <c r="U25">
        <v>10.064470437959036</v>
      </c>
      <c r="V25">
        <v>9.9811608676428225</v>
      </c>
      <c r="W25">
        <v>9.9265017169416332</v>
      </c>
      <c r="X25">
        <v>9.8994383948494118</v>
      </c>
    </row>
    <row r="26" spans="1:24">
      <c r="A26">
        <v>0.23</v>
      </c>
      <c r="B26">
        <f t="shared" si="2"/>
        <v>0.17391304347826086</v>
      </c>
      <c r="D26">
        <v>9.4883480307074795</v>
      </c>
      <c r="E26">
        <v>8.9483235972435509</v>
      </c>
      <c r="F26">
        <v>8.4595423087040835</v>
      </c>
      <c r="G26">
        <v>8.0447285212715336</v>
      </c>
      <c r="H26">
        <v>7.7076560297336485</v>
      </c>
      <c r="I26">
        <v>7.4429999591182279</v>
      </c>
      <c r="J26">
        <v>7.2428769867520444</v>
      </c>
      <c r="K26">
        <v>7.0997924476506942</v>
      </c>
      <c r="L26">
        <v>7.0077813925454002</v>
      </c>
      <c r="M26">
        <v>6.9627928725513195</v>
      </c>
      <c r="O26">
        <v>14.007381705755305</v>
      </c>
      <c r="P26">
        <v>13.591776043014919</v>
      </c>
      <c r="Q26">
        <v>13.204565733911286</v>
      </c>
      <c r="R26">
        <v>12.866147517734516</v>
      </c>
      <c r="S26">
        <v>12.582771420243335</v>
      </c>
      <c r="T26">
        <v>12.353617412669839</v>
      </c>
      <c r="U26">
        <v>12.175543912863205</v>
      </c>
      <c r="V26">
        <v>12.04520948733874</v>
      </c>
      <c r="W26">
        <v>11.959878450636488</v>
      </c>
      <c r="X26">
        <v>11.917681995624312</v>
      </c>
    </row>
    <row r="27" spans="1:24">
      <c r="A27">
        <v>0.4</v>
      </c>
      <c r="B27">
        <f t="shared" si="2"/>
        <v>9.9999999999999992E-2</v>
      </c>
      <c r="D27">
        <v>13.930304203933076</v>
      </c>
      <c r="E27">
        <v>12.884686738853226</v>
      </c>
      <c r="F27">
        <v>11.957589723355008</v>
      </c>
      <c r="G27">
        <v>11.181804334224598</v>
      </c>
      <c r="H27">
        <v>10.558073566513665</v>
      </c>
      <c r="I27">
        <v>10.072310564061407</v>
      </c>
      <c r="J27">
        <v>9.7072269867915715</v>
      </c>
      <c r="K27">
        <v>9.4473389267329182</v>
      </c>
      <c r="L27">
        <v>9.2807044506440199</v>
      </c>
      <c r="M27">
        <v>9.1993646506086399</v>
      </c>
      <c r="O27">
        <v>20.250349702547052</v>
      </c>
      <c r="P27">
        <v>19.310013923957943</v>
      </c>
      <c r="Q27">
        <v>18.455701429842431</v>
      </c>
      <c r="R27">
        <v>17.722817786427612</v>
      </c>
      <c r="S27">
        <v>17.118371503212543</v>
      </c>
      <c r="T27">
        <v>16.6356615076247</v>
      </c>
      <c r="U27">
        <v>16.264321418707578</v>
      </c>
      <c r="V27">
        <v>15.994638264564168</v>
      </c>
      <c r="W27">
        <v>15.819045271130877</v>
      </c>
      <c r="X27">
        <v>15.732499274164102</v>
      </c>
    </row>
    <row r="28" spans="1:24">
      <c r="A28">
        <v>0.8</v>
      </c>
      <c r="B28">
        <f t="shared" si="2"/>
        <v>4.9999999999999996E-2</v>
      </c>
      <c r="D28">
        <v>20.905131616664409</v>
      </c>
      <c r="E28">
        <v>18.681822938468752</v>
      </c>
      <c r="F28">
        <v>16.797373432627548</v>
      </c>
      <c r="G28">
        <v>15.270359393274894</v>
      </c>
      <c r="H28">
        <v>14.073388133088628</v>
      </c>
      <c r="I28">
        <v>13.160034335414483</v>
      </c>
      <c r="J28">
        <v>12.484598872850956</v>
      </c>
      <c r="K28">
        <v>12.009644926603103</v>
      </c>
      <c r="L28">
        <v>11.707720651104045</v>
      </c>
      <c r="M28">
        <v>11.561089407774691</v>
      </c>
      <c r="O28">
        <v>29.666854401356421</v>
      </c>
      <c r="P28">
        <v>27.413433037618375</v>
      </c>
      <c r="Q28">
        <v>25.464421133297705</v>
      </c>
      <c r="R28">
        <v>23.851678891348872</v>
      </c>
      <c r="S28">
        <v>22.559804385076799</v>
      </c>
      <c r="T28">
        <v>21.552539464197579</v>
      </c>
      <c r="U28">
        <v>20.792457296284727</v>
      </c>
      <c r="V28">
        <v>20.248563132711944</v>
      </c>
      <c r="W28">
        <v>19.898118017559863</v>
      </c>
      <c r="X28">
        <v>19.726465860897171</v>
      </c>
    </row>
    <row r="29" spans="1:24">
      <c r="A29">
        <v>50</v>
      </c>
      <c r="B29">
        <f t="shared" si="2"/>
        <v>8.0000000000000004E-4</v>
      </c>
      <c r="D29">
        <v>44.706306291249582</v>
      </c>
      <c r="E29">
        <v>34.001468593055485</v>
      </c>
      <c r="F29">
        <v>27.107999455946832</v>
      </c>
      <c r="G29">
        <v>22.452279731953386</v>
      </c>
      <c r="H29">
        <v>19.26456533944485</v>
      </c>
      <c r="I29">
        <v>17.073942899944232</v>
      </c>
      <c r="J29">
        <v>15.579428612306373</v>
      </c>
      <c r="K29">
        <v>14.589643091091975</v>
      </c>
      <c r="L29">
        <v>13.985957403362358</v>
      </c>
      <c r="M29">
        <v>13.699807797823539</v>
      </c>
      <c r="O29">
        <v>59.609275252539817</v>
      </c>
      <c r="P29">
        <v>47.455313012830835</v>
      </c>
      <c r="Q29">
        <v>39.506910429153784</v>
      </c>
      <c r="R29">
        <v>34.043932559947237</v>
      </c>
      <c r="S29">
        <v>30.23118755899603</v>
      </c>
      <c r="T29">
        <v>27.558172979160609</v>
      </c>
      <c r="U29">
        <v>25.698738723551596</v>
      </c>
      <c r="V29">
        <v>24.445749234935551</v>
      </c>
      <c r="W29">
        <v>23.671015686672895</v>
      </c>
      <c r="X29">
        <v>23.300562653051124</v>
      </c>
    </row>
    <row r="30" spans="1:24">
      <c r="D30">
        <v>44.70629363757768</v>
      </c>
      <c r="E30">
        <v>34.001455939381309</v>
      </c>
      <c r="F30">
        <v>27.107986802270418</v>
      </c>
      <c r="G30">
        <v>22.452267078274765</v>
      </c>
      <c r="H30">
        <v>19.264552685763732</v>
      </c>
      <c r="I30">
        <v>17.07393024626117</v>
      </c>
      <c r="J30">
        <v>15.579415958621416</v>
      </c>
      <c r="K30">
        <v>14.589630437405821</v>
      </c>
      <c r="L30">
        <v>13.985944749675133</v>
      </c>
      <c r="M30">
        <v>13.699795144135891</v>
      </c>
      <c r="O30">
        <v>59.609258589433502</v>
      </c>
      <c r="P30">
        <v>47.45529634972209</v>
      </c>
      <c r="Q30">
        <v>39.506893766042488</v>
      </c>
      <c r="R30">
        <v>34.043915896833497</v>
      </c>
      <c r="S30">
        <v>30.231170895879607</v>
      </c>
      <c r="T30">
        <v>27.558156316042069</v>
      </c>
      <c r="U30">
        <v>25.69872206043096</v>
      </c>
      <c r="V30">
        <v>24.445732571813558</v>
      </c>
      <c r="W30">
        <v>23.670999023549776</v>
      </c>
      <c r="X30">
        <v>23.300545989927553</v>
      </c>
    </row>
    <row r="31" spans="1:24">
      <c r="D31">
        <v>9.5</v>
      </c>
      <c r="E31">
        <v>8.5</v>
      </c>
      <c r="F31">
        <v>7.5</v>
      </c>
      <c r="G31">
        <v>6.5</v>
      </c>
      <c r="H31">
        <v>5.5</v>
      </c>
      <c r="I31">
        <v>4.5</v>
      </c>
      <c r="J31">
        <v>3.5</v>
      </c>
      <c r="K31">
        <v>2.5</v>
      </c>
      <c r="L31">
        <v>1.5</v>
      </c>
      <c r="M31">
        <v>0.5</v>
      </c>
    </row>
    <row r="32" spans="1:24">
      <c r="A32" t="s">
        <v>7</v>
      </c>
      <c r="D32">
        <f>4*0.5*D31</f>
        <v>19</v>
      </c>
      <c r="E32">
        <f t="shared" ref="E32:M32" si="3">4*0.5*E31</f>
        <v>17</v>
      </c>
      <c r="F32">
        <f t="shared" si="3"/>
        <v>15</v>
      </c>
      <c r="G32">
        <f t="shared" si="3"/>
        <v>13</v>
      </c>
      <c r="H32">
        <f t="shared" si="3"/>
        <v>11</v>
      </c>
      <c r="I32">
        <f t="shared" si="3"/>
        <v>9</v>
      </c>
      <c r="J32">
        <f t="shared" si="3"/>
        <v>7</v>
      </c>
      <c r="K32">
        <f t="shared" si="3"/>
        <v>5</v>
      </c>
      <c r="L32">
        <f t="shared" si="3"/>
        <v>3</v>
      </c>
      <c r="M32">
        <f t="shared" si="3"/>
        <v>1</v>
      </c>
    </row>
    <row r="33" spans="1:24">
      <c r="D33">
        <f>0.01*D32</f>
        <v>0.19</v>
      </c>
      <c r="E33">
        <f t="shared" ref="E33:M33" si="4">0.01*E32</f>
        <v>0.17</v>
      </c>
      <c r="F33">
        <f t="shared" si="4"/>
        <v>0.15</v>
      </c>
      <c r="G33">
        <f t="shared" si="4"/>
        <v>0.13</v>
      </c>
      <c r="H33">
        <f t="shared" si="4"/>
        <v>0.11</v>
      </c>
      <c r="I33">
        <f t="shared" si="4"/>
        <v>0.09</v>
      </c>
      <c r="J33">
        <f t="shared" si="4"/>
        <v>7.0000000000000007E-2</v>
      </c>
      <c r="K33">
        <f t="shared" si="4"/>
        <v>0.05</v>
      </c>
      <c r="L33">
        <f t="shared" si="4"/>
        <v>0.03</v>
      </c>
      <c r="M33">
        <f t="shared" si="4"/>
        <v>0.01</v>
      </c>
    </row>
    <row r="34" spans="1:24">
      <c r="D34">
        <v>0.19</v>
      </c>
      <c r="E34">
        <v>0.17</v>
      </c>
      <c r="F34">
        <v>0.15</v>
      </c>
      <c r="G34">
        <v>0.13</v>
      </c>
      <c r="H34">
        <v>0.11</v>
      </c>
      <c r="I34">
        <v>0.09</v>
      </c>
      <c r="J34">
        <v>7.0000000000000007E-2</v>
      </c>
      <c r="K34">
        <v>0.05</v>
      </c>
      <c r="L34">
        <v>0.03</v>
      </c>
      <c r="M34">
        <v>0.01</v>
      </c>
      <c r="O34">
        <v>0.19</v>
      </c>
      <c r="P34">
        <v>0.17</v>
      </c>
      <c r="Q34">
        <v>0.15</v>
      </c>
      <c r="R34">
        <v>0.13</v>
      </c>
      <c r="S34">
        <v>0.11</v>
      </c>
      <c r="T34">
        <v>0.09</v>
      </c>
      <c r="U34">
        <v>7.0000000000000007E-2</v>
      </c>
      <c r="V34">
        <v>0.05</v>
      </c>
      <c r="W34">
        <v>0.03</v>
      </c>
      <c r="X34">
        <v>0.01</v>
      </c>
    </row>
    <row r="37" spans="1:24">
      <c r="A37" t="s">
        <v>8</v>
      </c>
    </row>
    <row r="38" spans="1:24">
      <c r="A38" t="s">
        <v>3</v>
      </c>
    </row>
    <row r="39" spans="1:24">
      <c r="A39" t="s">
        <v>0</v>
      </c>
      <c r="B39" t="s">
        <v>2</v>
      </c>
    </row>
    <row r="40" spans="1:24">
      <c r="A40">
        <v>0.09</v>
      </c>
      <c r="B40">
        <f t="shared" ref="B40:B42" si="5">0.04/A40</f>
        <v>0.44444444444444448</v>
      </c>
      <c r="C40">
        <f t="shared" ref="C40:C42" si="6">SUM(D40:M40)</f>
        <v>5.3250267825588065</v>
      </c>
      <c r="D40">
        <f>D5*D$34</f>
        <v>1.0972836101533505</v>
      </c>
      <c r="E40">
        <f t="shared" ref="E40:X40" si="7">E5*E$34</f>
        <v>0.94770493639544096</v>
      </c>
      <c r="F40">
        <f t="shared" si="7"/>
        <v>0.80850496486495771</v>
      </c>
      <c r="G40">
        <f t="shared" si="7"/>
        <v>0.6800729883329365</v>
      </c>
      <c r="H40">
        <f t="shared" si="7"/>
        <v>0.561126329365219</v>
      </c>
      <c r="I40">
        <f t="shared" si="7"/>
        <v>0.44983659099908785</v>
      </c>
      <c r="J40">
        <f t="shared" si="7"/>
        <v>0.34439250527625503</v>
      </c>
      <c r="K40">
        <f t="shared" si="7"/>
        <v>0.24318444009666818</v>
      </c>
      <c r="L40">
        <f t="shared" si="7"/>
        <v>0.14482342338509574</v>
      </c>
      <c r="M40">
        <f t="shared" si="7"/>
        <v>4.8096993689795746E-2</v>
      </c>
      <c r="N40">
        <f t="shared" ref="N40:N65" si="8">SUM(O40:X40)</f>
        <v>7.695112343259221</v>
      </c>
      <c r="O40">
        <f t="shared" si="7"/>
        <v>1.5216873826282773</v>
      </c>
      <c r="P40">
        <f t="shared" si="7"/>
        <v>1.3390355173340429</v>
      </c>
      <c r="Q40">
        <f t="shared" si="7"/>
        <v>1.1624867301839363</v>
      </c>
      <c r="R40">
        <f t="shared" si="7"/>
        <v>0.99276797749346124</v>
      </c>
      <c r="S40">
        <f t="shared" si="7"/>
        <v>0.82941408397908667</v>
      </c>
      <c r="T40">
        <f t="shared" si="7"/>
        <v>0.67147729571220383</v>
      </c>
      <c r="U40">
        <f t="shared" si="7"/>
        <v>0.51789422512603067</v>
      </c>
      <c r="V40">
        <f t="shared" si="7"/>
        <v>0.36761975085407744</v>
      </c>
      <c r="W40">
        <f t="shared" si="7"/>
        <v>0.21966020796955479</v>
      </c>
      <c r="X40">
        <f t="shared" si="7"/>
        <v>7.3069171978550798E-2</v>
      </c>
    </row>
    <row r="41" spans="1:24">
      <c r="A41">
        <v>0.1</v>
      </c>
      <c r="B41">
        <f t="shared" si="5"/>
        <v>0.39999999999999997</v>
      </c>
      <c r="C41">
        <f t="shared" si="6"/>
        <v>5.7965911396640921</v>
      </c>
      <c r="D41">
        <f t="shared" ref="D41:X41" si="9">D6*D$34</f>
        <v>1.1991023249757762</v>
      </c>
      <c r="E41">
        <f t="shared" si="9"/>
        <v>1.0339190099514546</v>
      </c>
      <c r="F41">
        <f t="shared" si="9"/>
        <v>0.88062461193175046</v>
      </c>
      <c r="G41">
        <f t="shared" si="9"/>
        <v>0.73963894505079053</v>
      </c>
      <c r="H41">
        <f t="shared" si="9"/>
        <v>0.60948808433638346</v>
      </c>
      <c r="I41">
        <f t="shared" si="9"/>
        <v>0.48808237605068272</v>
      </c>
      <c r="J41">
        <f t="shared" si="9"/>
        <v>0.37335462485640364</v>
      </c>
      <c r="K41">
        <f t="shared" si="9"/>
        <v>0.26346812293300675</v>
      </c>
      <c r="L41">
        <f t="shared" si="9"/>
        <v>0.15683709034273385</v>
      </c>
      <c r="M41">
        <f t="shared" si="9"/>
        <v>5.2075949235110421E-2</v>
      </c>
      <c r="N41">
        <f t="shared" si="8"/>
        <v>8.3588109620102973</v>
      </c>
      <c r="O41">
        <f t="shared" si="9"/>
        <v>1.6592692859573692</v>
      </c>
      <c r="P41">
        <f t="shared" si="9"/>
        <v>1.4577486121908863</v>
      </c>
      <c r="Q41">
        <f t="shared" si="9"/>
        <v>1.2635648583680743</v>
      </c>
      <c r="R41">
        <f t="shared" si="9"/>
        <v>1.0775533367219348</v>
      </c>
      <c r="S41">
        <f t="shared" si="9"/>
        <v>0.89913847399664615</v>
      </c>
      <c r="T41">
        <f t="shared" si="9"/>
        <v>0.72717750169790918</v>
      </c>
      <c r="U41">
        <f t="shared" si="9"/>
        <v>0.56039619197382851</v>
      </c>
      <c r="V41">
        <f t="shared" si="9"/>
        <v>0.39754680039263363</v>
      </c>
      <c r="W41">
        <f t="shared" si="9"/>
        <v>0.23744619934732575</v>
      </c>
      <c r="X41">
        <f t="shared" si="9"/>
        <v>7.8969701363687458E-2</v>
      </c>
    </row>
    <row r="42" spans="1:24">
      <c r="A42">
        <v>0.12</v>
      </c>
      <c r="B42">
        <f t="shared" si="5"/>
        <v>0.33333333333333337</v>
      </c>
      <c r="C42">
        <f t="shared" si="6"/>
        <v>6.6771031330937944</v>
      </c>
      <c r="D42">
        <f t="shared" ref="D42:X42" si="10">D7*D$34</f>
        <v>1.3922246548748354</v>
      </c>
      <c r="E42">
        <f t="shared" si="10"/>
        <v>1.1963651229199113</v>
      </c>
      <c r="F42">
        <f t="shared" si="10"/>
        <v>1.0156111399551673</v>
      </c>
      <c r="G42">
        <f t="shared" si="10"/>
        <v>0.85042845057590866</v>
      </c>
      <c r="H42">
        <f t="shared" si="10"/>
        <v>0.69893080408033825</v>
      </c>
      <c r="I42">
        <f t="shared" si="10"/>
        <v>0.55847376079381716</v>
      </c>
      <c r="J42">
        <f t="shared" si="10"/>
        <v>0.42644931975165862</v>
      </c>
      <c r="K42">
        <f t="shared" si="10"/>
        <v>0.30054197454334952</v>
      </c>
      <c r="L42">
        <f t="shared" si="10"/>
        <v>0.17875124084315</v>
      </c>
      <c r="M42">
        <f t="shared" si="10"/>
        <v>5.932666475565726E-2</v>
      </c>
      <c r="N42">
        <f t="shared" si="8"/>
        <v>9.5876894332536118</v>
      </c>
      <c r="O42">
        <f t="shared" si="10"/>
        <v>1.918131156086436</v>
      </c>
      <c r="P42">
        <f t="shared" si="10"/>
        <v>1.6796268374608707</v>
      </c>
      <c r="Q42">
        <f t="shared" si="10"/>
        <v>1.4512257474825716</v>
      </c>
      <c r="R42">
        <f t="shared" si="10"/>
        <v>1.2339811558681508</v>
      </c>
      <c r="S42">
        <f t="shared" si="10"/>
        <v>1.0270597778376103</v>
      </c>
      <c r="T42">
        <f t="shared" si="10"/>
        <v>0.82887980247543602</v>
      </c>
      <c r="U42">
        <f t="shared" si="10"/>
        <v>0.63769722693060704</v>
      </c>
      <c r="V42">
        <f t="shared" si="10"/>
        <v>0.45181568590787446</v>
      </c>
      <c r="W42">
        <f t="shared" si="10"/>
        <v>0.26963452052146708</v>
      </c>
      <c r="X42">
        <f t="shared" si="10"/>
        <v>8.9637522682586651E-2</v>
      </c>
    </row>
    <row r="44" spans="1:24">
      <c r="A44" t="s">
        <v>0</v>
      </c>
      <c r="B44" t="s">
        <v>2</v>
      </c>
      <c r="C44" t="s">
        <v>6</v>
      </c>
    </row>
    <row r="45" spans="1:24">
      <c r="A45">
        <v>0.09</v>
      </c>
      <c r="B45">
        <f t="shared" ref="B45:B53" si="11">0.04/A45</f>
        <v>0.44444444444444448</v>
      </c>
      <c r="C45">
        <f t="shared" ref="C45:C53" si="12">SUM(D45:M45)</f>
        <v>5.5719981958271187</v>
      </c>
      <c r="D45">
        <f t="shared" ref="D45:X45" si="13">D10*D$34</f>
        <v>1.137747980751036</v>
      </c>
      <c r="E45">
        <f t="shared" si="13"/>
        <v>0.98634385904544397</v>
      </c>
      <c r="F45">
        <f t="shared" si="13"/>
        <v>0.84465660688661204</v>
      </c>
      <c r="G45">
        <f t="shared" si="13"/>
        <v>0.71299903644057472</v>
      </c>
      <c r="H45">
        <f t="shared" si="13"/>
        <v>0.59013879861093965</v>
      </c>
      <c r="I45">
        <f t="shared" si="13"/>
        <v>0.4743491727203818</v>
      </c>
      <c r="J45">
        <f t="shared" si="13"/>
        <v>0.36393300719766808</v>
      </c>
      <c r="K45">
        <f t="shared" si="13"/>
        <v>0.25739317372388421</v>
      </c>
      <c r="L45">
        <f t="shared" si="13"/>
        <v>0.15344816804973818</v>
      </c>
      <c r="M45">
        <f t="shared" si="13"/>
        <v>5.0988392400838634E-2</v>
      </c>
      <c r="N45">
        <f t="shared" si="8"/>
        <v>8.1055826270380216</v>
      </c>
      <c r="O45">
        <f t="shared" si="13"/>
        <v>1.5881716143861755</v>
      </c>
      <c r="P45">
        <f t="shared" si="13"/>
        <v>1.4027324223241597</v>
      </c>
      <c r="Q45">
        <f t="shared" si="13"/>
        <v>1.2223381939486424</v>
      </c>
      <c r="R45">
        <f t="shared" si="13"/>
        <v>1.0475173220323597</v>
      </c>
      <c r="S45">
        <f t="shared" si="13"/>
        <v>0.87785099688383939</v>
      </c>
      <c r="T45">
        <f t="shared" si="13"/>
        <v>0.71254545691380444</v>
      </c>
      <c r="U45">
        <f t="shared" si="13"/>
        <v>0.55072665681863742</v>
      </c>
      <c r="V45">
        <f t="shared" si="13"/>
        <v>0.39154607146294351</v>
      </c>
      <c r="W45">
        <f t="shared" si="13"/>
        <v>0.23420502740194979</v>
      </c>
      <c r="X45">
        <f t="shared" si="13"/>
        <v>7.7948864865510323E-2</v>
      </c>
    </row>
    <row r="46" spans="1:24">
      <c r="A46">
        <v>0.1</v>
      </c>
      <c r="B46">
        <f t="shared" si="11"/>
        <v>0.39999999999999997</v>
      </c>
      <c r="C46">
        <f t="shared" si="12"/>
        <v>6.0820284746840247</v>
      </c>
      <c r="D46">
        <f t="shared" ref="D46:X46" si="14">D11*D$34</f>
        <v>1.2458911567686344</v>
      </c>
      <c r="E46">
        <f t="shared" si="14"/>
        <v>1.0785882581409869</v>
      </c>
      <c r="F46">
        <f t="shared" si="14"/>
        <v>0.92241061805477598</v>
      </c>
      <c r="G46">
        <f t="shared" si="14"/>
        <v>0.7776906587056216</v>
      </c>
      <c r="H46">
        <f t="shared" si="14"/>
        <v>0.64301277617338204</v>
      </c>
      <c r="I46">
        <f t="shared" si="14"/>
        <v>0.51640459267212613</v>
      </c>
      <c r="J46">
        <f t="shared" si="14"/>
        <v>0.39593041132633577</v>
      </c>
      <c r="K46">
        <f t="shared" si="14"/>
        <v>0.27988312044527403</v>
      </c>
      <c r="L46">
        <f t="shared" si="14"/>
        <v>0.16680072871938253</v>
      </c>
      <c r="M46">
        <f t="shared" si="14"/>
        <v>5.5416153677504756E-2</v>
      </c>
      <c r="N46">
        <f t="shared" si="8"/>
        <v>8.8336890618123789</v>
      </c>
      <c r="O46">
        <f t="shared" si="14"/>
        <v>1.7362632383184891</v>
      </c>
      <c r="P46">
        <f t="shared" si="14"/>
        <v>1.5314886446313012</v>
      </c>
      <c r="Q46">
        <f t="shared" si="14"/>
        <v>1.3328265525976588</v>
      </c>
      <c r="R46">
        <f t="shared" si="14"/>
        <v>1.1408880263973165</v>
      </c>
      <c r="S46">
        <f t="shared" si="14"/>
        <v>0.95515343218785831</v>
      </c>
      <c r="T46">
        <f t="shared" si="14"/>
        <v>0.77465862115475492</v>
      </c>
      <c r="U46">
        <f t="shared" si="14"/>
        <v>0.5983478242250706</v>
      </c>
      <c r="V46">
        <f t="shared" si="14"/>
        <v>0.42519953296713897</v>
      </c>
      <c r="W46">
        <f t="shared" si="14"/>
        <v>0.25425464142343768</v>
      </c>
      <c r="X46">
        <f t="shared" si="14"/>
        <v>8.4608547909352849E-2</v>
      </c>
    </row>
    <row r="47" spans="1:24">
      <c r="A47">
        <v>0.12</v>
      </c>
      <c r="B47">
        <f t="shared" si="11"/>
        <v>0.33333333333333337</v>
      </c>
      <c r="C47">
        <f t="shared" si="12"/>
        <v>7.0576358291278014</v>
      </c>
      <c r="D47">
        <f t="shared" ref="D47:X47" si="15">D12*D$34</f>
        <v>1.4549040724495164</v>
      </c>
      <c r="E47">
        <f t="shared" si="15"/>
        <v>1.2560691098273997</v>
      </c>
      <c r="F47">
        <f t="shared" si="15"/>
        <v>1.0713558004328947</v>
      </c>
      <c r="G47">
        <f t="shared" si="15"/>
        <v>0.90111595638274722</v>
      </c>
      <c r="H47">
        <f t="shared" si="15"/>
        <v>0.74353746589126601</v>
      </c>
      <c r="I47">
        <f t="shared" si="15"/>
        <v>0.59612641381266007</v>
      </c>
      <c r="J47">
        <f t="shared" si="15"/>
        <v>0.456444053353252</v>
      </c>
      <c r="K47">
        <f t="shared" si="15"/>
        <v>0.32234206358114836</v>
      </c>
      <c r="L47">
        <f t="shared" si="15"/>
        <v>0.19198000027399059</v>
      </c>
      <c r="M47">
        <f t="shared" si="15"/>
        <v>6.3760893122926737E-2</v>
      </c>
      <c r="N47">
        <f t="shared" si="8"/>
        <v>10.219556651152827</v>
      </c>
      <c r="O47">
        <f t="shared" si="15"/>
        <v>2.0210801100651956</v>
      </c>
      <c r="P47">
        <f t="shared" si="15"/>
        <v>1.7780232672702767</v>
      </c>
      <c r="Q47">
        <f t="shared" si="15"/>
        <v>1.5434727881712169</v>
      </c>
      <c r="R47">
        <f t="shared" si="15"/>
        <v>1.3182000326574275</v>
      </c>
      <c r="S47">
        <f t="shared" si="15"/>
        <v>1.1014489785251442</v>
      </c>
      <c r="T47">
        <f t="shared" si="15"/>
        <v>0.89187151875880999</v>
      </c>
      <c r="U47">
        <f t="shared" si="15"/>
        <v>0.68800729103409775</v>
      </c>
      <c r="V47">
        <f t="shared" si="15"/>
        <v>0.48845256403608001</v>
      </c>
      <c r="W47">
        <f t="shared" si="15"/>
        <v>0.29189577556878654</v>
      </c>
      <c r="X47">
        <f t="shared" si="15"/>
        <v>9.710432506579314E-2</v>
      </c>
    </row>
    <row r="48" spans="1:24">
      <c r="A48">
        <v>0.14000000000000001</v>
      </c>
      <c r="B48">
        <f t="shared" si="11"/>
        <v>0.2857142857142857</v>
      </c>
      <c r="C48">
        <f t="shared" si="12"/>
        <v>7.976136076065365</v>
      </c>
      <c r="D48">
        <f t="shared" ref="D48:X48" si="16">D13*D$34</f>
        <v>1.6543459188089225</v>
      </c>
      <c r="E48">
        <f t="shared" si="16"/>
        <v>1.4244248145891389</v>
      </c>
      <c r="F48">
        <f t="shared" si="16"/>
        <v>1.2118344032627866</v>
      </c>
      <c r="G48">
        <f t="shared" si="16"/>
        <v>1.0169143098419198</v>
      </c>
      <c r="H48">
        <f t="shared" si="16"/>
        <v>0.83741744013705099</v>
      </c>
      <c r="I48">
        <f t="shared" si="16"/>
        <v>0.67029233295998725</v>
      </c>
      <c r="J48">
        <f t="shared" si="16"/>
        <v>0.5125676370117942</v>
      </c>
      <c r="K48">
        <f t="shared" si="16"/>
        <v>0.36163055416269746</v>
      </c>
      <c r="L48">
        <f t="shared" si="16"/>
        <v>0.21524371100435294</v>
      </c>
      <c r="M48">
        <f t="shared" si="16"/>
        <v>7.1464954286713414E-2</v>
      </c>
      <c r="N48">
        <f t="shared" si="8"/>
        <v>11.515935705413062</v>
      </c>
      <c r="O48">
        <f t="shared" si="16"/>
        <v>2.2911532452683145</v>
      </c>
      <c r="P48">
        <f t="shared" si="16"/>
        <v>2.0104346403157383</v>
      </c>
      <c r="Q48">
        <f t="shared" si="16"/>
        <v>1.7409274895201416</v>
      </c>
      <c r="R48">
        <f t="shared" si="16"/>
        <v>1.4835472067658086</v>
      </c>
      <c r="S48">
        <f t="shared" si="16"/>
        <v>1.2372555405204606</v>
      </c>
      <c r="T48">
        <f t="shared" si="16"/>
        <v>1.0002678407186085</v>
      </c>
      <c r="U48">
        <f t="shared" si="16"/>
        <v>0.7706709114131608</v>
      </c>
      <c r="V48">
        <f t="shared" si="16"/>
        <v>0.54663750399798094</v>
      </c>
      <c r="W48">
        <f t="shared" si="16"/>
        <v>0.3264685216079008</v>
      </c>
      <c r="X48">
        <f t="shared" si="16"/>
        <v>0.10857280528494707</v>
      </c>
    </row>
    <row r="49" spans="1:24">
      <c r="A49">
        <v>0.17</v>
      </c>
      <c r="B49">
        <f t="shared" si="11"/>
        <v>0.23529411764705882</v>
      </c>
      <c r="C49">
        <f t="shared" si="12"/>
        <v>9.2292643700822659</v>
      </c>
      <c r="D49">
        <f t="shared" ref="D49:X49" si="17">D14*D$34</f>
        <v>1.930965130351187</v>
      </c>
      <c r="E49">
        <f t="shared" si="17"/>
        <v>1.6562354481833859</v>
      </c>
      <c r="F49">
        <f t="shared" si="17"/>
        <v>1.4038970760553955</v>
      </c>
      <c r="G49">
        <f t="shared" si="17"/>
        <v>1.1742068376283925</v>
      </c>
      <c r="H49">
        <f t="shared" si="17"/>
        <v>0.96421120751594724</v>
      </c>
      <c r="I49">
        <f t="shared" si="17"/>
        <v>0.76998077745697036</v>
      </c>
      <c r="J49">
        <f t="shared" si="17"/>
        <v>0.58771566771707728</v>
      </c>
      <c r="K49">
        <f t="shared" si="17"/>
        <v>0.41408596415219057</v>
      </c>
      <c r="L49">
        <f t="shared" si="17"/>
        <v>0.24624470623870481</v>
      </c>
      <c r="M49">
        <f t="shared" si="17"/>
        <v>8.1721554783013531E-2</v>
      </c>
      <c r="N49">
        <f t="shared" si="8"/>
        <v>13.271204282324197</v>
      </c>
      <c r="O49">
        <f t="shared" si="17"/>
        <v>2.6629996502508648</v>
      </c>
      <c r="P49">
        <f t="shared" si="17"/>
        <v>2.3281232969570262</v>
      </c>
      <c r="Q49">
        <f t="shared" si="17"/>
        <v>2.0089411842548577</v>
      </c>
      <c r="R49">
        <f t="shared" si="17"/>
        <v>1.706535500342115</v>
      </c>
      <c r="S49">
        <f t="shared" si="17"/>
        <v>1.4193714176636469</v>
      </c>
      <c r="T49">
        <f t="shared" si="17"/>
        <v>1.1449361208090505</v>
      </c>
      <c r="U49">
        <f t="shared" si="17"/>
        <v>0.88057471620407202</v>
      </c>
      <c r="V49">
        <f t="shared" si="17"/>
        <v>0.62377445344872184</v>
      </c>
      <c r="W49">
        <f t="shared" si="17"/>
        <v>0.37221470588898781</v>
      </c>
      <c r="X49">
        <f t="shared" si="17"/>
        <v>0.12373323650485468</v>
      </c>
    </row>
    <row r="50" spans="1:24">
      <c r="A50">
        <v>0.23</v>
      </c>
      <c r="B50">
        <f t="shared" si="11"/>
        <v>0.17391304347826086</v>
      </c>
      <c r="C50">
        <f t="shared" si="12"/>
        <v>11.430207402861413</v>
      </c>
      <c r="D50">
        <f t="shared" ref="D50:X50" si="18">D15*D$34</f>
        <v>2.4303788106341693</v>
      </c>
      <c r="E50">
        <f t="shared" si="18"/>
        <v>2.0696125699407211</v>
      </c>
      <c r="F50">
        <f t="shared" si="18"/>
        <v>1.7423169443445579</v>
      </c>
      <c r="G50">
        <f t="shared" si="18"/>
        <v>1.4483204752215815</v>
      </c>
      <c r="H50">
        <f t="shared" si="18"/>
        <v>1.1830413946504039</v>
      </c>
      <c r="I50">
        <f t="shared" si="18"/>
        <v>0.94063056972816173</v>
      </c>
      <c r="J50">
        <f t="shared" si="18"/>
        <v>0.71551639442622217</v>
      </c>
      <c r="K50">
        <f t="shared" si="18"/>
        <v>0.50285788999047354</v>
      </c>
      <c r="L50">
        <f t="shared" si="18"/>
        <v>0.29853786020194606</v>
      </c>
      <c r="M50">
        <f t="shared" si="18"/>
        <v>9.899449372317623E-2</v>
      </c>
      <c r="N50">
        <f t="shared" si="8"/>
        <v>16.316082494220254</v>
      </c>
      <c r="O50">
        <f t="shared" si="18"/>
        <v>3.3265694609684329</v>
      </c>
      <c r="P50">
        <f t="shared" si="18"/>
        <v>2.8880783225205962</v>
      </c>
      <c r="Q50">
        <f t="shared" si="18"/>
        <v>2.4756947032182914</v>
      </c>
      <c r="R50">
        <f t="shared" si="18"/>
        <v>2.0906033863018547</v>
      </c>
      <c r="S50">
        <f t="shared" si="18"/>
        <v>1.7300039221289636</v>
      </c>
      <c r="T50">
        <f t="shared" si="18"/>
        <v>1.3896753673882012</v>
      </c>
      <c r="U50">
        <f t="shared" si="18"/>
        <v>1.0652756707922442</v>
      </c>
      <c r="V50">
        <f t="shared" si="18"/>
        <v>0.75276451186692661</v>
      </c>
      <c r="W50">
        <f t="shared" si="18"/>
        <v>0.44845849066094928</v>
      </c>
      <c r="X50">
        <f t="shared" si="18"/>
        <v>0.14895865837379257</v>
      </c>
    </row>
    <row r="51" spans="1:24">
      <c r="A51">
        <v>0.4</v>
      </c>
      <c r="B51">
        <f t="shared" si="11"/>
        <v>9.9999999999999992E-2</v>
      </c>
      <c r="C51">
        <f t="shared" si="12"/>
        <v>16.156793559051966</v>
      </c>
      <c r="D51">
        <f t="shared" ref="D51:X51" si="19">D16*D$34</f>
        <v>3.5722396180842848</v>
      </c>
      <c r="E51">
        <f t="shared" si="19"/>
        <v>2.9878022608182504</v>
      </c>
      <c r="F51">
        <f t="shared" si="19"/>
        <v>2.4733354830828835</v>
      </c>
      <c r="G51">
        <f t="shared" si="19"/>
        <v>2.0253644152201207</v>
      </c>
      <c r="H51">
        <f t="shared" si="19"/>
        <v>1.6333239355241889</v>
      </c>
      <c r="I51">
        <f t="shared" si="19"/>
        <v>1.2850589655503093</v>
      </c>
      <c r="J51">
        <f t="shared" si="19"/>
        <v>0.96947983460823461</v>
      </c>
      <c r="K51">
        <f t="shared" si="19"/>
        <v>0.67721382944505348</v>
      </c>
      <c r="L51">
        <f t="shared" si="19"/>
        <v>0.40044918115136385</v>
      </c>
      <c r="M51">
        <f t="shared" si="19"/>
        <v>0.13252603556727785</v>
      </c>
      <c r="N51">
        <f t="shared" si="8"/>
        <v>22.689859107028216</v>
      </c>
      <c r="O51">
        <f t="shared" si="19"/>
        <v>4.8092303087688499</v>
      </c>
      <c r="P51">
        <f t="shared" si="19"/>
        <v>4.1031634970717787</v>
      </c>
      <c r="Q51">
        <f t="shared" si="19"/>
        <v>3.4602466433898638</v>
      </c>
      <c r="R51">
        <f t="shared" si="19"/>
        <v>2.8797810536114175</v>
      </c>
      <c r="S51">
        <f t="shared" si="19"/>
        <v>2.3536225953109975</v>
      </c>
      <c r="T51">
        <f t="shared" si="19"/>
        <v>1.8713839261551992</v>
      </c>
      <c r="U51">
        <f t="shared" si="19"/>
        <v>1.4230271844808786</v>
      </c>
      <c r="V51">
        <f t="shared" si="19"/>
        <v>0.999592094473986</v>
      </c>
      <c r="W51">
        <f t="shared" si="19"/>
        <v>0.59317025376911248</v>
      </c>
      <c r="X51">
        <f t="shared" si="19"/>
        <v>0.19664154999613032</v>
      </c>
    </row>
    <row r="52" spans="1:24">
      <c r="A52">
        <v>0.8</v>
      </c>
      <c r="B52">
        <f t="shared" si="11"/>
        <v>4.9999999999999996E-2</v>
      </c>
      <c r="C52">
        <f t="shared" si="12"/>
        <v>22.664478029015715</v>
      </c>
      <c r="D52">
        <f t="shared" ref="D52:X52" si="20">D17*D$34</f>
        <v>5.3526487032414574</v>
      </c>
      <c r="E52">
        <f t="shared" si="20"/>
        <v>4.3342584957914614</v>
      </c>
      <c r="F52">
        <f t="shared" si="20"/>
        <v>3.4844325807983876</v>
      </c>
      <c r="G52">
        <f t="shared" si="20"/>
        <v>2.7812326637632685</v>
      </c>
      <c r="H52">
        <f t="shared" si="20"/>
        <v>2.1951070323896857</v>
      </c>
      <c r="I52">
        <f t="shared" si="20"/>
        <v>1.6971924511478236</v>
      </c>
      <c r="J52">
        <f t="shared" si="20"/>
        <v>1.2631955136784923</v>
      </c>
      <c r="K52">
        <f t="shared" si="20"/>
        <v>0.87372356884754643</v>
      </c>
      <c r="L52">
        <f t="shared" si="20"/>
        <v>0.51333840736402203</v>
      </c>
      <c r="M52">
        <f t="shared" si="20"/>
        <v>0.16934861199357024</v>
      </c>
      <c r="N52">
        <f t="shared" si="8"/>
        <v>31.124017625284523</v>
      </c>
      <c r="O52">
        <f t="shared" si="20"/>
        <v>7.0455360052439167</v>
      </c>
      <c r="P52">
        <f t="shared" si="20"/>
        <v>5.8250349824103651</v>
      </c>
      <c r="Q52">
        <f t="shared" si="20"/>
        <v>4.7742870284987404</v>
      </c>
      <c r="R52">
        <f t="shared" si="20"/>
        <v>3.8756379153317386</v>
      </c>
      <c r="S52">
        <f t="shared" si="20"/>
        <v>3.1017486853325829</v>
      </c>
      <c r="T52">
        <f t="shared" si="20"/>
        <v>2.4244743108327378</v>
      </c>
      <c r="U52">
        <f t="shared" si="20"/>
        <v>1.819193484893497</v>
      </c>
      <c r="V52">
        <f t="shared" si="20"/>
        <v>1.2654297551538976</v>
      </c>
      <c r="W52">
        <f t="shared" si="20"/>
        <v>0.74611586759887882</v>
      </c>
      <c r="X52">
        <f t="shared" si="20"/>
        <v>0.24655958998817085</v>
      </c>
    </row>
    <row r="53" spans="1:24">
      <c r="A53">
        <v>50</v>
      </c>
      <c r="B53">
        <f t="shared" si="11"/>
        <v>8.0000000000000004E-4</v>
      </c>
      <c r="C53">
        <f t="shared" si="12"/>
        <v>37.33166701802547</v>
      </c>
      <c r="D53">
        <f t="shared" ref="D53:X53" si="21">D18*D$34</f>
        <v>11.22895719303426</v>
      </c>
      <c r="E53">
        <f t="shared" si="21"/>
        <v>7.7721836881639836</v>
      </c>
      <c r="F53">
        <f t="shared" si="21"/>
        <v>5.5652836734069213</v>
      </c>
      <c r="G53">
        <f t="shared" si="21"/>
        <v>4.0666913951366928</v>
      </c>
      <c r="H53">
        <f t="shared" si="21"/>
        <v>3.0027358361454497</v>
      </c>
      <c r="I53">
        <f t="shared" si="21"/>
        <v>2.2103388414931047</v>
      </c>
      <c r="J53">
        <f t="shared" si="21"/>
        <v>1.5883824321039468</v>
      </c>
      <c r="K53">
        <f t="shared" si="21"/>
        <v>1.0726972849982692</v>
      </c>
      <c r="L53">
        <f t="shared" si="21"/>
        <v>0.62098015770906623</v>
      </c>
      <c r="M53">
        <f t="shared" si="21"/>
        <v>0.20341651583378181</v>
      </c>
      <c r="N53">
        <f t="shared" si="8"/>
        <v>49.3904435360352</v>
      </c>
      <c r="O53">
        <f t="shared" si="21"/>
        <v>14.156594884914842</v>
      </c>
      <c r="P53">
        <f t="shared" si="21"/>
        <v>10.083710026353616</v>
      </c>
      <c r="Q53">
        <f t="shared" si="21"/>
        <v>7.4070657152837898</v>
      </c>
      <c r="R53">
        <f t="shared" si="21"/>
        <v>5.5317230494994769</v>
      </c>
      <c r="S53">
        <f t="shared" si="21"/>
        <v>4.156436296560754</v>
      </c>
      <c r="T53">
        <f t="shared" si="21"/>
        <v>3.1000064660452198</v>
      </c>
      <c r="U53">
        <f t="shared" si="21"/>
        <v>2.2484156428914313</v>
      </c>
      <c r="V53">
        <f t="shared" si="21"/>
        <v>1.5276993304552882</v>
      </c>
      <c r="W53">
        <f t="shared" si="21"/>
        <v>0.88756709021328661</v>
      </c>
      <c r="X53">
        <f t="shared" si="21"/>
        <v>0.29122503381748432</v>
      </c>
    </row>
    <row r="55" spans="1:24">
      <c r="A55" t="s">
        <v>0</v>
      </c>
      <c r="B55" t="s">
        <v>9</v>
      </c>
      <c r="C55" t="s">
        <v>6</v>
      </c>
    </row>
    <row r="56" spans="1:24">
      <c r="A56">
        <v>0.09</v>
      </c>
      <c r="B56">
        <f t="shared" ref="B56:B64" si="22">0.04/A56</f>
        <v>0.44444444444444448</v>
      </c>
      <c r="C56">
        <f t="shared" ref="C56:C64" si="23">SUM(D56:M56)</f>
        <v>4.0778980174213935</v>
      </c>
      <c r="D56">
        <f t="shared" ref="D56:X56" si="24">D21*D$34</f>
        <v>0.84726110594147208</v>
      </c>
      <c r="E56">
        <f t="shared" si="24"/>
        <v>0.72902907189071631</v>
      </c>
      <c r="F56">
        <f t="shared" si="24"/>
        <v>0.6197381008131756</v>
      </c>
      <c r="G56">
        <f t="shared" si="24"/>
        <v>0.51967001643285837</v>
      </c>
      <c r="H56">
        <f t="shared" si="24"/>
        <v>0.42768007668509744</v>
      </c>
      <c r="I56">
        <f t="shared" si="24"/>
        <v>0.3421699451274916</v>
      </c>
      <c r="J56">
        <f t="shared" si="24"/>
        <v>0.26157267502664755</v>
      </c>
      <c r="K56">
        <f t="shared" si="24"/>
        <v>0.184510577536455</v>
      </c>
      <c r="L56">
        <f t="shared" si="24"/>
        <v>0.10980938689321597</v>
      </c>
      <c r="M56">
        <f t="shared" si="24"/>
        <v>3.6457061074263102E-2</v>
      </c>
      <c r="N56">
        <f t="shared" si="8"/>
        <v>6.4897430744110425</v>
      </c>
      <c r="O56">
        <f t="shared" si="24"/>
        <v>1.2715898045888481</v>
      </c>
      <c r="P56">
        <f t="shared" si="24"/>
        <v>1.1231085957125133</v>
      </c>
      <c r="Q56">
        <f t="shared" si="24"/>
        <v>0.97866872294767748</v>
      </c>
      <c r="R56">
        <f t="shared" si="24"/>
        <v>0.838693367044274</v>
      </c>
      <c r="S56">
        <f t="shared" si="24"/>
        <v>0.70284700037949854</v>
      </c>
      <c r="T56">
        <f t="shared" si="24"/>
        <v>0.57049376715478672</v>
      </c>
      <c r="U56">
        <f t="shared" si="24"/>
        <v>0.44093351566420763</v>
      </c>
      <c r="V56">
        <f t="shared" si="24"/>
        <v>0.31348654559482525</v>
      </c>
      <c r="W56">
        <f t="shared" si="24"/>
        <v>0.1875130948004286</v>
      </c>
      <c r="X56">
        <f t="shared" si="24"/>
        <v>6.240866052398291E-2</v>
      </c>
    </row>
    <row r="57" spans="1:24">
      <c r="A57">
        <v>0.1</v>
      </c>
      <c r="B57">
        <f t="shared" si="22"/>
        <v>0.39999999999999997</v>
      </c>
      <c r="C57">
        <f t="shared" si="23"/>
        <v>4.4447706963206084</v>
      </c>
      <c r="D57">
        <f t="shared" ref="D57:X57" si="25">D22*D$34</f>
        <v>0.92675304061673902</v>
      </c>
      <c r="E57">
        <f t="shared" si="25"/>
        <v>0.79621583615446045</v>
      </c>
      <c r="F57">
        <f t="shared" si="25"/>
        <v>0.67584996258313912</v>
      </c>
      <c r="G57">
        <f t="shared" si="25"/>
        <v>0.56595413601838518</v>
      </c>
      <c r="H57">
        <f t="shared" si="25"/>
        <v>0.4652223581823916</v>
      </c>
      <c r="I57">
        <f t="shared" si="25"/>
        <v>0.37184052474740004</v>
      </c>
      <c r="J57">
        <f t="shared" si="25"/>
        <v>0.28403258186208546</v>
      </c>
      <c r="K57">
        <f t="shared" si="25"/>
        <v>0.20023729593300224</v>
      </c>
      <c r="L57">
        <f t="shared" si="25"/>
        <v>0.1191232254565589</v>
      </c>
      <c r="M57">
        <f t="shared" si="25"/>
        <v>3.9541734766446464E-2</v>
      </c>
      <c r="N57">
        <f t="shared" si="8"/>
        <v>7.0672945905601523</v>
      </c>
      <c r="O57">
        <f t="shared" si="25"/>
        <v>1.3890684930741535</v>
      </c>
      <c r="P57">
        <f t="shared" si="25"/>
        <v>1.2252457788407816</v>
      </c>
      <c r="Q57">
        <f t="shared" si="25"/>
        <v>1.0663120377923561</v>
      </c>
      <c r="R57">
        <f t="shared" si="25"/>
        <v>0.91275616765137446</v>
      </c>
      <c r="S57">
        <f t="shared" si="25"/>
        <v>0.7641626197109801</v>
      </c>
      <c r="T57">
        <f t="shared" si="25"/>
        <v>0.61976025820470415</v>
      </c>
      <c r="U57">
        <f t="shared" si="25"/>
        <v>0.47870463459550788</v>
      </c>
      <c r="V57">
        <f t="shared" si="25"/>
        <v>0.34017868162073001</v>
      </c>
      <c r="W57">
        <f t="shared" si="25"/>
        <v>0.20341522881044841</v>
      </c>
      <c r="X57">
        <f t="shared" si="25"/>
        <v>6.7690690259115685E-2</v>
      </c>
    </row>
    <row r="58" spans="1:24">
      <c r="A58">
        <v>0.12</v>
      </c>
      <c r="B58">
        <f t="shared" si="22"/>
        <v>0.33333333333333337</v>
      </c>
      <c r="C58">
        <f t="shared" si="23"/>
        <v>5.1515631436091196</v>
      </c>
      <c r="D58">
        <f t="shared" ref="D58:X58" si="26">D23*D$34</f>
        <v>1.0816297171264444</v>
      </c>
      <c r="E58">
        <f t="shared" si="26"/>
        <v>0.92648202461797557</v>
      </c>
      <c r="F58">
        <f t="shared" si="26"/>
        <v>0.7841215447646005</v>
      </c>
      <c r="G58">
        <f t="shared" si="26"/>
        <v>0.65486364048378598</v>
      </c>
      <c r="H58">
        <f t="shared" si="26"/>
        <v>0.53705383074476409</v>
      </c>
      <c r="I58">
        <f t="shared" si="26"/>
        <v>0.42842031238016576</v>
      </c>
      <c r="J58">
        <f t="shared" si="26"/>
        <v>0.32674635616158765</v>
      </c>
      <c r="K58">
        <f t="shared" si="26"/>
        <v>0.23008526976702451</v>
      </c>
      <c r="L58">
        <f t="shared" si="26"/>
        <v>0.13677615331195836</v>
      </c>
      <c r="M58">
        <f t="shared" si="26"/>
        <v>4.5384294250814014E-2</v>
      </c>
      <c r="N58">
        <f t="shared" si="8"/>
        <v>8.1765279356874441</v>
      </c>
      <c r="O58">
        <f t="shared" si="26"/>
        <v>1.6170085071162967</v>
      </c>
      <c r="P58">
        <f t="shared" si="26"/>
        <v>1.422556602775209</v>
      </c>
      <c r="Q58">
        <f t="shared" si="26"/>
        <v>1.2349074155410766</v>
      </c>
      <c r="R58">
        <f t="shared" si="26"/>
        <v>1.0546777377990653</v>
      </c>
      <c r="S58">
        <f t="shared" si="26"/>
        <v>0.88126293171692982</v>
      </c>
      <c r="T58">
        <f t="shared" si="26"/>
        <v>0.71358488363463801</v>
      </c>
      <c r="U58">
        <f t="shared" si="26"/>
        <v>0.5504757212505661</v>
      </c>
      <c r="V58">
        <f t="shared" si="26"/>
        <v>0.39081286915338653</v>
      </c>
      <c r="W58">
        <f t="shared" si="26"/>
        <v>0.23354746606342813</v>
      </c>
      <c r="X58">
        <f t="shared" si="26"/>
        <v>7.7693800636846846E-2</v>
      </c>
    </row>
    <row r="59" spans="1:24">
      <c r="A59">
        <v>0.14000000000000001</v>
      </c>
      <c r="B59">
        <f t="shared" si="22"/>
        <v>0.2857142857142857</v>
      </c>
      <c r="C59">
        <f t="shared" si="23"/>
        <v>5.7992924881301384</v>
      </c>
      <c r="D59">
        <f t="shared" ref="D59:X59" si="27">D24*D$34</f>
        <v>1.2257046541959982</v>
      </c>
      <c r="E59">
        <f t="shared" si="27"/>
        <v>1.046878456184263</v>
      </c>
      <c r="F59">
        <f t="shared" si="27"/>
        <v>0.8835483120822023</v>
      </c>
      <c r="G59">
        <f t="shared" si="27"/>
        <v>0.73602046400796795</v>
      </c>
      <c r="H59">
        <f t="shared" si="27"/>
        <v>0.60227159991930834</v>
      </c>
      <c r="I59">
        <f t="shared" si="27"/>
        <v>0.4795570911038774</v>
      </c>
      <c r="J59">
        <f t="shared" si="27"/>
        <v>0.36520902045053616</v>
      </c>
      <c r="K59">
        <f t="shared" si="27"/>
        <v>0.25688803754389972</v>
      </c>
      <c r="L59">
        <f t="shared" si="27"/>
        <v>0.15259866783213058</v>
      </c>
      <c r="M59">
        <f t="shared" si="27"/>
        <v>5.0616184809955202E-2</v>
      </c>
      <c r="N59">
        <f t="shared" si="8"/>
        <v>9.1889562785829089</v>
      </c>
      <c r="O59">
        <f t="shared" si="27"/>
        <v>1.8279116950075305</v>
      </c>
      <c r="P59">
        <f t="shared" si="27"/>
        <v>1.6040556308383498</v>
      </c>
      <c r="Q59">
        <f t="shared" si="27"/>
        <v>1.3891121018513184</v>
      </c>
      <c r="R59">
        <f t="shared" si="27"/>
        <v>1.183810893832012</v>
      </c>
      <c r="S59">
        <f t="shared" si="27"/>
        <v>0.98732751555573861</v>
      </c>
      <c r="T59">
        <f t="shared" si="27"/>
        <v>0.79824342975918883</v>
      </c>
      <c r="U59">
        <f t="shared" si="27"/>
        <v>0.61503751065581702</v>
      </c>
      <c r="V59">
        <f t="shared" si="27"/>
        <v>0.4362567201654679</v>
      </c>
      <c r="W59">
        <f t="shared" si="27"/>
        <v>0.26054975332006247</v>
      </c>
      <c r="X59">
        <f t="shared" si="27"/>
        <v>8.6651027597423894E-2</v>
      </c>
    </row>
    <row r="60" spans="1:24">
      <c r="A60">
        <v>0.17</v>
      </c>
      <c r="B60">
        <f t="shared" si="22"/>
        <v>0.23529411764705882</v>
      </c>
      <c r="C60">
        <f t="shared" si="23"/>
        <v>6.7179591404129591</v>
      </c>
      <c r="D60">
        <f t="shared" ref="D60:X60" si="28">D25*D$34</f>
        <v>1.4337675103963332</v>
      </c>
      <c r="E60">
        <f t="shared" si="28"/>
        <v>1.2193788635168108</v>
      </c>
      <c r="F60">
        <f t="shared" si="28"/>
        <v>1.0248945234673563</v>
      </c>
      <c r="G60">
        <f t="shared" si="28"/>
        <v>0.85055094927111452</v>
      </c>
      <c r="H60">
        <f t="shared" si="28"/>
        <v>0.69370727293009482</v>
      </c>
      <c r="I60">
        <f t="shared" si="28"/>
        <v>0.55085092513701739</v>
      </c>
      <c r="J60">
        <f t="shared" si="28"/>
        <v>0.41858985672269772</v>
      </c>
      <c r="K60">
        <f t="shared" si="28"/>
        <v>0.29395907349250622</v>
      </c>
      <c r="L60">
        <f t="shared" si="28"/>
        <v>0.17443263881911397</v>
      </c>
      <c r="M60">
        <f t="shared" si="28"/>
        <v>5.7827526659914787E-2</v>
      </c>
      <c r="N60">
        <f t="shared" si="8"/>
        <v>10.617649656358809</v>
      </c>
      <c r="O60">
        <f t="shared" si="28"/>
        <v>2.1305145881195422</v>
      </c>
      <c r="P60">
        <f t="shared" si="28"/>
        <v>1.8626076536010248</v>
      </c>
      <c r="Q60">
        <f t="shared" si="28"/>
        <v>1.6072541491465626</v>
      </c>
      <c r="R60">
        <f t="shared" si="28"/>
        <v>1.3653198219823863</v>
      </c>
      <c r="S60">
        <f t="shared" si="28"/>
        <v>1.1355770670186227</v>
      </c>
      <c r="T60">
        <f t="shared" si="28"/>
        <v>0.91601596699465437</v>
      </c>
      <c r="U60">
        <f t="shared" si="28"/>
        <v>0.70451293065713261</v>
      </c>
      <c r="V60">
        <f t="shared" si="28"/>
        <v>0.49905804338214116</v>
      </c>
      <c r="W60">
        <f t="shared" si="28"/>
        <v>0.29779505150824898</v>
      </c>
      <c r="X60">
        <f t="shared" si="28"/>
        <v>9.8994383948494122E-2</v>
      </c>
    </row>
    <row r="61" spans="1:24">
      <c r="A61">
        <v>0.23</v>
      </c>
      <c r="B61">
        <f t="shared" si="22"/>
        <v>0.17391304347826086</v>
      </c>
      <c r="C61">
        <f t="shared" si="23"/>
        <v>8.2983117329851321</v>
      </c>
      <c r="D61">
        <f t="shared" ref="D61:X61" si="29">D26*D$34</f>
        <v>1.8027861258344211</v>
      </c>
      <c r="E61">
        <f t="shared" si="29"/>
        <v>1.5212150115314038</v>
      </c>
      <c r="F61">
        <f t="shared" si="29"/>
        <v>1.2689313463056124</v>
      </c>
      <c r="G61">
        <f t="shared" si="29"/>
        <v>1.0458147077652995</v>
      </c>
      <c r="H61">
        <f t="shared" si="29"/>
        <v>0.84784216327070139</v>
      </c>
      <c r="I61">
        <f t="shared" si="29"/>
        <v>0.66986999632064048</v>
      </c>
      <c r="J61">
        <f t="shared" si="29"/>
        <v>0.50700138907264314</v>
      </c>
      <c r="K61">
        <f t="shared" si="29"/>
        <v>0.35498962238253473</v>
      </c>
      <c r="L61">
        <f t="shared" si="29"/>
        <v>0.210233441776362</v>
      </c>
      <c r="M61">
        <f t="shared" si="29"/>
        <v>6.9627928725513197E-2</v>
      </c>
      <c r="N61">
        <f t="shared" si="8"/>
        <v>13.053740633907974</v>
      </c>
      <c r="O61">
        <f t="shared" si="29"/>
        <v>2.661402524093508</v>
      </c>
      <c r="P61">
        <f t="shared" si="29"/>
        <v>2.3106019273125362</v>
      </c>
      <c r="Q61">
        <f t="shared" si="29"/>
        <v>1.9806848600866929</v>
      </c>
      <c r="R61">
        <f t="shared" si="29"/>
        <v>1.6725991773054871</v>
      </c>
      <c r="S61">
        <f t="shared" si="29"/>
        <v>1.3841048562267668</v>
      </c>
      <c r="T61">
        <f t="shared" si="29"/>
        <v>1.1118255671402855</v>
      </c>
      <c r="U61">
        <f t="shared" si="29"/>
        <v>0.85228807390042438</v>
      </c>
      <c r="V61">
        <f t="shared" si="29"/>
        <v>0.60226047436693708</v>
      </c>
      <c r="W61">
        <f t="shared" si="29"/>
        <v>0.35879635351909461</v>
      </c>
      <c r="X61">
        <f t="shared" si="29"/>
        <v>0.11917681995624312</v>
      </c>
    </row>
    <row r="62" spans="1:24">
      <c r="A62">
        <v>0.4</v>
      </c>
      <c r="B62">
        <f t="shared" si="22"/>
        <v>9.9999999999999992E-2</v>
      </c>
      <c r="C62">
        <f t="shared" si="23"/>
        <v>11.674611224824273</v>
      </c>
      <c r="D62">
        <f t="shared" ref="D62:X62" si="30">D27*D$34</f>
        <v>2.6467577987472843</v>
      </c>
      <c r="E62">
        <f t="shared" si="30"/>
        <v>2.1903967456050486</v>
      </c>
      <c r="F62">
        <f t="shared" si="30"/>
        <v>1.7936384585032512</v>
      </c>
      <c r="G62">
        <f t="shared" si="30"/>
        <v>1.4536345634491978</v>
      </c>
      <c r="H62">
        <f t="shared" si="30"/>
        <v>1.1613880923165032</v>
      </c>
      <c r="I62">
        <f t="shared" si="30"/>
        <v>0.90650795076552659</v>
      </c>
      <c r="J62">
        <f t="shared" si="30"/>
        <v>0.6795058890754101</v>
      </c>
      <c r="K62">
        <f t="shared" si="30"/>
        <v>0.47236694633664594</v>
      </c>
      <c r="L62">
        <f t="shared" si="30"/>
        <v>0.27842113351932057</v>
      </c>
      <c r="M62">
        <f t="shared" si="30"/>
        <v>9.1993646506086407E-2</v>
      </c>
      <c r="N62">
        <f t="shared" si="8"/>
        <v>18.152951501721653</v>
      </c>
      <c r="O62">
        <f t="shared" si="30"/>
        <v>3.8475664434839398</v>
      </c>
      <c r="P62">
        <f t="shared" si="30"/>
        <v>3.2827023670728503</v>
      </c>
      <c r="Q62">
        <f t="shared" si="30"/>
        <v>2.7683552144763648</v>
      </c>
      <c r="R62">
        <f t="shared" si="30"/>
        <v>2.3039663122355898</v>
      </c>
      <c r="S62">
        <f t="shared" si="30"/>
        <v>1.8830208653533798</v>
      </c>
      <c r="T62">
        <f t="shared" si="30"/>
        <v>1.4972095356862229</v>
      </c>
      <c r="U62">
        <f t="shared" si="30"/>
        <v>1.1385024993095305</v>
      </c>
      <c r="V62">
        <f t="shared" si="30"/>
        <v>0.79973191322820847</v>
      </c>
      <c r="W62">
        <f t="shared" si="30"/>
        <v>0.47457135813392631</v>
      </c>
      <c r="X62">
        <f t="shared" si="30"/>
        <v>0.15732499274164102</v>
      </c>
    </row>
    <row r="63" spans="1:24">
      <c r="A63">
        <v>0.8</v>
      </c>
      <c r="B63">
        <f t="shared" si="22"/>
        <v>4.9999999999999996E-2</v>
      </c>
      <c r="C63">
        <f t="shared" si="23"/>
        <v>16.326360108593438</v>
      </c>
      <c r="D63">
        <f t="shared" ref="D63:X63" si="31">D28*D$34</f>
        <v>3.9719750071662379</v>
      </c>
      <c r="E63">
        <f t="shared" si="31"/>
        <v>3.1759098995396879</v>
      </c>
      <c r="F63">
        <f t="shared" si="31"/>
        <v>2.5196060148941322</v>
      </c>
      <c r="G63">
        <f t="shared" si="31"/>
        <v>1.9851467211257363</v>
      </c>
      <c r="H63">
        <f t="shared" si="31"/>
        <v>1.5480726946397489</v>
      </c>
      <c r="I63">
        <f t="shared" si="31"/>
        <v>1.1844030901873035</v>
      </c>
      <c r="J63">
        <f t="shared" si="31"/>
        <v>0.87392192109956701</v>
      </c>
      <c r="K63">
        <f t="shared" si="31"/>
        <v>0.60048224633015523</v>
      </c>
      <c r="L63">
        <f t="shared" si="31"/>
        <v>0.35123161953312138</v>
      </c>
      <c r="M63">
        <f t="shared" si="31"/>
        <v>0.11561089407774691</v>
      </c>
      <c r="N63">
        <f t="shared" si="8"/>
        <v>24.900782779170378</v>
      </c>
      <c r="O63">
        <f t="shared" si="31"/>
        <v>5.63670233625772</v>
      </c>
      <c r="P63">
        <f t="shared" si="31"/>
        <v>4.660283616395124</v>
      </c>
      <c r="Q63">
        <f t="shared" si="31"/>
        <v>3.8196631699946555</v>
      </c>
      <c r="R63">
        <f t="shared" si="31"/>
        <v>3.1007182558753534</v>
      </c>
      <c r="S63">
        <f t="shared" si="31"/>
        <v>2.4815784823584477</v>
      </c>
      <c r="T63">
        <f t="shared" si="31"/>
        <v>1.939728551777782</v>
      </c>
      <c r="U63">
        <f t="shared" si="31"/>
        <v>1.455472010739931</v>
      </c>
      <c r="V63">
        <f t="shared" si="31"/>
        <v>1.0124281566355973</v>
      </c>
      <c r="W63">
        <f t="shared" si="31"/>
        <v>0.59694354052679588</v>
      </c>
      <c r="X63">
        <f t="shared" si="31"/>
        <v>0.19726465860897172</v>
      </c>
    </row>
    <row r="64" spans="1:24">
      <c r="A64">
        <v>50</v>
      </c>
      <c r="B64">
        <f t="shared" si="22"/>
        <v>8.0000000000000004E-4</v>
      </c>
      <c r="C64">
        <f t="shared" si="23"/>
        <v>27.291820145531887</v>
      </c>
      <c r="D64">
        <f t="shared" ref="D64:X64" si="32">D29*D$34</f>
        <v>8.4941981953374199</v>
      </c>
      <c r="E64">
        <f t="shared" si="32"/>
        <v>5.7802496608194325</v>
      </c>
      <c r="F64">
        <f t="shared" si="32"/>
        <v>4.0661999183920248</v>
      </c>
      <c r="G64">
        <f t="shared" si="32"/>
        <v>2.9187963651539404</v>
      </c>
      <c r="H64">
        <f t="shared" si="32"/>
        <v>2.1191021873389335</v>
      </c>
      <c r="I64">
        <f t="shared" si="32"/>
        <v>1.5366548609949808</v>
      </c>
      <c r="J64">
        <f t="shared" si="32"/>
        <v>1.0905600028614462</v>
      </c>
      <c r="K64">
        <f t="shared" si="32"/>
        <v>0.72948215455459886</v>
      </c>
      <c r="L64">
        <f t="shared" si="32"/>
        <v>0.41957872210087072</v>
      </c>
      <c r="M64">
        <f t="shared" si="32"/>
        <v>0.13699807797823538</v>
      </c>
      <c r="N64">
        <f t="shared" si="8"/>
        <v>39.514914776470121</v>
      </c>
      <c r="O64">
        <f t="shared" si="32"/>
        <v>11.325762297982566</v>
      </c>
      <c r="P64">
        <f t="shared" si="32"/>
        <v>8.067403212181242</v>
      </c>
      <c r="Q64">
        <f t="shared" si="32"/>
        <v>5.9260365643730673</v>
      </c>
      <c r="R64">
        <f t="shared" si="32"/>
        <v>4.4257112327931409</v>
      </c>
      <c r="S64">
        <f t="shared" si="32"/>
        <v>3.3254306314895632</v>
      </c>
      <c r="T64">
        <f t="shared" si="32"/>
        <v>2.4802355681244546</v>
      </c>
      <c r="U64">
        <f t="shared" si="32"/>
        <v>1.7989117106486119</v>
      </c>
      <c r="V64">
        <f t="shared" si="32"/>
        <v>1.2222874617467776</v>
      </c>
      <c r="W64">
        <f t="shared" si="32"/>
        <v>0.71013047060018686</v>
      </c>
      <c r="X64">
        <f t="shared" si="32"/>
        <v>0.23300562653051124</v>
      </c>
    </row>
    <row r="65" spans="1:24">
      <c r="C65">
        <f>SUM(D65:M65)</f>
        <v>27.291807491853785</v>
      </c>
      <c r="D65">
        <f t="shared" ref="D65:X65" si="33">D30*D$34</f>
        <v>8.4941957911397594</v>
      </c>
      <c r="E65">
        <f t="shared" si="33"/>
        <v>5.7802475096948225</v>
      </c>
      <c r="F65">
        <f t="shared" si="33"/>
        <v>4.0661980203405621</v>
      </c>
      <c r="G65">
        <f t="shared" si="33"/>
        <v>2.9187947201757196</v>
      </c>
      <c r="H65">
        <f t="shared" si="33"/>
        <v>2.1191007954340106</v>
      </c>
      <c r="I65">
        <f t="shared" si="33"/>
        <v>1.5366537221635053</v>
      </c>
      <c r="J65">
        <f t="shared" si="33"/>
        <v>1.0905591171034992</v>
      </c>
      <c r="K65">
        <f t="shared" si="33"/>
        <v>0.72948152187029114</v>
      </c>
      <c r="L65">
        <f t="shared" si="33"/>
        <v>0.41957834249025394</v>
      </c>
      <c r="M65">
        <f t="shared" si="33"/>
        <v>0.1369979514413589</v>
      </c>
      <c r="N65">
        <f t="shared" si="8"/>
        <v>39.514898113357006</v>
      </c>
      <c r="O65">
        <f t="shared" si="33"/>
        <v>11.325759131992365</v>
      </c>
      <c r="P65">
        <f t="shared" si="33"/>
        <v>8.0674003794527565</v>
      </c>
      <c r="Q65">
        <f t="shared" si="33"/>
        <v>5.9260340649063732</v>
      </c>
      <c r="R65">
        <f t="shared" si="33"/>
        <v>4.4257090665883547</v>
      </c>
      <c r="S65">
        <f t="shared" si="33"/>
        <v>3.3254287985467568</v>
      </c>
      <c r="T65">
        <f t="shared" si="33"/>
        <v>2.480234068443786</v>
      </c>
      <c r="U65">
        <f t="shared" si="33"/>
        <v>1.7989105442301674</v>
      </c>
      <c r="V65">
        <f t="shared" si="33"/>
        <v>1.2222866285906779</v>
      </c>
      <c r="W65">
        <f t="shared" si="33"/>
        <v>0.7101299707064932</v>
      </c>
      <c r="X65">
        <f t="shared" si="33"/>
        <v>0.23300545989927554</v>
      </c>
    </row>
    <row r="67" spans="1:24">
      <c r="H67">
        <v>220</v>
      </c>
      <c r="I67">
        <v>245</v>
      </c>
      <c r="J67">
        <v>365</v>
      </c>
      <c r="K67">
        <v>365</v>
      </c>
      <c r="N67" t="s">
        <v>14</v>
      </c>
    </row>
    <row r="68" spans="1:24">
      <c r="H68">
        <v>20</v>
      </c>
      <c r="I68">
        <v>22.5</v>
      </c>
      <c r="J68">
        <v>20</v>
      </c>
      <c r="K68">
        <v>22.5</v>
      </c>
      <c r="N68">
        <v>30</v>
      </c>
    </row>
    <row r="69" spans="1:24">
      <c r="H69">
        <v>10</v>
      </c>
      <c r="I69">
        <v>10</v>
      </c>
      <c r="J69">
        <v>10</v>
      </c>
      <c r="K69">
        <v>10</v>
      </c>
      <c r="N69">
        <v>0.44</v>
      </c>
    </row>
    <row r="70" spans="1:24">
      <c r="A70" t="s">
        <v>0</v>
      </c>
      <c r="B70" t="s">
        <v>9</v>
      </c>
      <c r="C70" t="s">
        <v>10</v>
      </c>
      <c r="D70" t="s">
        <v>12</v>
      </c>
      <c r="E70" t="s">
        <v>11</v>
      </c>
      <c r="F70" t="s">
        <v>13</v>
      </c>
      <c r="H70">
        <v>0.08</v>
      </c>
      <c r="I70">
        <v>0.08</v>
      </c>
      <c r="J70">
        <v>0.09</v>
      </c>
      <c r="K70">
        <v>0.09</v>
      </c>
      <c r="N70">
        <f>0.04/N69</f>
        <v>9.0909090909090912E-2</v>
      </c>
    </row>
    <row r="71" spans="1:24">
      <c r="A71">
        <v>0.09</v>
      </c>
      <c r="B71">
        <f t="shared" ref="B71:B79" si="34">0.04/A71</f>
        <v>0.44444444444444448</v>
      </c>
      <c r="C71">
        <v>4.0778980174213935</v>
      </c>
      <c r="D71" s="1">
        <v>5.5719981958271187</v>
      </c>
      <c r="E71">
        <v>6.4897430744110425</v>
      </c>
      <c r="F71">
        <v>8.1055826270380216</v>
      </c>
      <c r="H71">
        <f>H$67*24*(H$68-H$69)*0.04/($B71+H$70)/1000</f>
        <v>4.0271186440677962</v>
      </c>
      <c r="I71">
        <f t="shared" ref="I71:K79" si="35">I$67*24*(I$68-I$69)*0.04/($B71+I$70)/1000</f>
        <v>5.6059322033898296</v>
      </c>
      <c r="J71">
        <f>J$67*24*(J$68-J$69)*0.04/($B71+J$70)/1000</f>
        <v>6.5563409563409563</v>
      </c>
      <c r="K71">
        <f t="shared" si="35"/>
        <v>8.1954261954261955</v>
      </c>
      <c r="N71">
        <f>24*0.11*N$68*0.04/(B71+N$70)</f>
        <v>5.9175849056603775</v>
      </c>
    </row>
    <row r="72" spans="1:24">
      <c r="A72">
        <v>0.1</v>
      </c>
      <c r="B72">
        <f t="shared" si="34"/>
        <v>0.39999999999999997</v>
      </c>
      <c r="C72">
        <v>4.4447706963206084</v>
      </c>
      <c r="D72" s="1">
        <v>6.0820284746840247</v>
      </c>
      <c r="E72">
        <v>7.0672945905601523</v>
      </c>
      <c r="F72">
        <v>8.8336890618123789</v>
      </c>
      <c r="H72">
        <f t="shared" ref="H72:J79" si="36">H$67*24*(H$68-H$69)*0.04/($B72+H$70)/1000</f>
        <v>4.4000000000000004</v>
      </c>
      <c r="I72">
        <f t="shared" si="35"/>
        <v>6.125</v>
      </c>
      <c r="J72">
        <f t="shared" si="36"/>
        <v>7.1510204081632658</v>
      </c>
      <c r="K72">
        <f t="shared" si="35"/>
        <v>8.9387755102040813</v>
      </c>
      <c r="N72">
        <f t="shared" ref="N72:N79" si="37">24*0.11*N$68*0.04/(B72+N$70)</f>
        <v>6.453333333333334</v>
      </c>
    </row>
    <row r="73" spans="1:24">
      <c r="A73">
        <v>0.12</v>
      </c>
      <c r="B73">
        <f t="shared" si="34"/>
        <v>0.33333333333333337</v>
      </c>
      <c r="C73">
        <v>5.1515631436091196</v>
      </c>
      <c r="D73" s="1">
        <v>7.0576358291278014</v>
      </c>
      <c r="E73">
        <v>8.1765279356874441</v>
      </c>
      <c r="F73">
        <v>10.219556651152827</v>
      </c>
      <c r="H73">
        <f t="shared" si="36"/>
        <v>5.1096774193548384</v>
      </c>
      <c r="I73">
        <f t="shared" si="35"/>
        <v>7.1129032258064511</v>
      </c>
      <c r="J73">
        <f t="shared" si="36"/>
        <v>8.2771653543307089</v>
      </c>
      <c r="K73">
        <f t="shared" si="35"/>
        <v>10.346456692913385</v>
      </c>
      <c r="N73">
        <f t="shared" si="37"/>
        <v>7.4674285714285702</v>
      </c>
    </row>
    <row r="74" spans="1:24">
      <c r="A74">
        <v>0.14000000000000001</v>
      </c>
      <c r="B74">
        <f t="shared" si="34"/>
        <v>0.2857142857142857</v>
      </c>
      <c r="C74">
        <v>5.7992924881301384</v>
      </c>
      <c r="D74" s="1">
        <v>7.976136076065365</v>
      </c>
      <c r="E74">
        <v>9.1889562785829089</v>
      </c>
      <c r="F74">
        <v>11.515935705413062</v>
      </c>
      <c r="H74">
        <f t="shared" si="36"/>
        <v>5.7750000000000004</v>
      </c>
      <c r="I74">
        <f t="shared" si="35"/>
        <v>8.0390625</v>
      </c>
      <c r="J74">
        <f t="shared" si="36"/>
        <v>9.3262357414448687</v>
      </c>
      <c r="K74">
        <f t="shared" si="35"/>
        <v>11.657794676806084</v>
      </c>
      <c r="N74">
        <f t="shared" si="37"/>
        <v>8.4115862068965512</v>
      </c>
    </row>
    <row r="75" spans="1:24">
      <c r="A75">
        <v>0.17</v>
      </c>
      <c r="B75">
        <f t="shared" si="34"/>
        <v>0.23529411764705882</v>
      </c>
      <c r="C75">
        <v>6.7179591404129591</v>
      </c>
      <c r="D75" s="1">
        <v>9.2292643700822659</v>
      </c>
      <c r="E75">
        <v>10.617649656358809</v>
      </c>
      <c r="F75">
        <v>13.271204282324197</v>
      </c>
      <c r="H75">
        <f t="shared" si="36"/>
        <v>6.6985074626865675</v>
      </c>
      <c r="I75">
        <f t="shared" si="35"/>
        <v>9.3246268656716413</v>
      </c>
      <c r="J75">
        <f t="shared" si="36"/>
        <v>10.771790235081372</v>
      </c>
      <c r="K75">
        <f t="shared" si="35"/>
        <v>13.464737793851716</v>
      </c>
      <c r="N75">
        <f t="shared" si="37"/>
        <v>9.7117377049180345</v>
      </c>
    </row>
    <row r="76" spans="1:24">
      <c r="A76">
        <v>0.23</v>
      </c>
      <c r="B76">
        <f t="shared" si="34"/>
        <v>0.17391304347826086</v>
      </c>
      <c r="C76">
        <v>8.2983117329851321</v>
      </c>
      <c r="D76" s="1">
        <v>11.430207402861413</v>
      </c>
      <c r="E76">
        <v>13.053740633907974</v>
      </c>
      <c r="F76">
        <v>16.316082494220254</v>
      </c>
      <c r="H76">
        <f t="shared" si="36"/>
        <v>8.3178082191780813</v>
      </c>
      <c r="I76">
        <f t="shared" si="35"/>
        <v>11.578767123287671</v>
      </c>
      <c r="J76">
        <f t="shared" si="36"/>
        <v>13.277100494233938</v>
      </c>
      <c r="K76">
        <f t="shared" si="35"/>
        <v>16.596375617792422</v>
      </c>
      <c r="N76">
        <f t="shared" si="37"/>
        <v>11.962746268656716</v>
      </c>
    </row>
    <row r="77" spans="1:24">
      <c r="A77">
        <v>0.4</v>
      </c>
      <c r="B77">
        <f t="shared" si="34"/>
        <v>9.9999999999999992E-2</v>
      </c>
      <c r="C77">
        <v>11.674611224824273</v>
      </c>
      <c r="D77" s="1">
        <v>16.156793559051966</v>
      </c>
      <c r="E77">
        <v>18.152951501721653</v>
      </c>
      <c r="F77">
        <v>22.689859107028216</v>
      </c>
      <c r="H77">
        <f t="shared" si="36"/>
        <v>11.733333333333334</v>
      </c>
      <c r="I77">
        <f t="shared" si="35"/>
        <v>16.333333333333336</v>
      </c>
      <c r="J77">
        <f t="shared" si="36"/>
        <v>18.442105263157892</v>
      </c>
      <c r="K77">
        <f t="shared" si="35"/>
        <v>23.052631578947366</v>
      </c>
      <c r="N77">
        <f t="shared" si="37"/>
        <v>16.594285714285714</v>
      </c>
    </row>
    <row r="78" spans="1:24">
      <c r="A78">
        <v>0.8</v>
      </c>
      <c r="B78">
        <f t="shared" si="34"/>
        <v>4.9999999999999996E-2</v>
      </c>
      <c r="C78">
        <v>16.326360108593438</v>
      </c>
      <c r="D78" s="1">
        <v>22.664478029015715</v>
      </c>
      <c r="E78">
        <v>24.900782779170378</v>
      </c>
      <c r="F78">
        <v>31.124017625284523</v>
      </c>
      <c r="H78">
        <f t="shared" si="36"/>
        <v>16.246153846153845</v>
      </c>
      <c r="I78">
        <f t="shared" si="35"/>
        <v>22.615384615384613</v>
      </c>
      <c r="J78">
        <f t="shared" si="36"/>
        <v>25.028571428571432</v>
      </c>
      <c r="K78">
        <f t="shared" si="35"/>
        <v>31.285714285714288</v>
      </c>
      <c r="N78">
        <f t="shared" si="37"/>
        <v>22.482580645161292</v>
      </c>
    </row>
    <row r="79" spans="1:24">
      <c r="A79">
        <v>50</v>
      </c>
      <c r="B79">
        <f t="shared" si="34"/>
        <v>8.0000000000000004E-4</v>
      </c>
      <c r="C79">
        <v>27.291820145531887</v>
      </c>
      <c r="D79" s="1">
        <v>37.33166701802547</v>
      </c>
      <c r="E79">
        <v>39.514914776470121</v>
      </c>
      <c r="F79">
        <v>49.3904435360352</v>
      </c>
      <c r="H79">
        <f t="shared" si="36"/>
        <v>26.138613861386141</v>
      </c>
      <c r="I79">
        <f t="shared" si="35"/>
        <v>36.386138613861391</v>
      </c>
      <c r="J79">
        <f t="shared" si="36"/>
        <v>38.590308370044056</v>
      </c>
      <c r="K79">
        <f t="shared" si="35"/>
        <v>48.237885462555077</v>
      </c>
      <c r="N79">
        <f t="shared" si="37"/>
        <v>34.54401268834259</v>
      </c>
    </row>
    <row r="80" spans="1:24">
      <c r="C80">
        <v>27.291807491853785</v>
      </c>
      <c r="E80">
        <v>39.514898113357006</v>
      </c>
    </row>
    <row r="82" spans="1:14">
      <c r="A82" s="1" t="s">
        <v>50</v>
      </c>
      <c r="L82">
        <v>30</v>
      </c>
      <c r="M82">
        <v>110</v>
      </c>
      <c r="N82">
        <f>L82*M82</f>
        <v>3300</v>
      </c>
    </row>
    <row r="83" spans="1:14">
      <c r="L83">
        <v>13.5</v>
      </c>
      <c r="M83">
        <v>245</v>
      </c>
      <c r="N83">
        <f>L83*M83</f>
        <v>3307.5</v>
      </c>
    </row>
    <row r="84" spans="1:14">
      <c r="A84" t="s">
        <v>44</v>
      </c>
      <c r="B84" t="s">
        <v>45</v>
      </c>
      <c r="C84" t="s">
        <v>46</v>
      </c>
      <c r="D84" t="s">
        <v>47</v>
      </c>
      <c r="E84" t="s">
        <v>49</v>
      </c>
      <c r="F84" t="s">
        <v>48</v>
      </c>
    </row>
    <row r="85" spans="1:14">
      <c r="A85">
        <v>0.09</v>
      </c>
      <c r="B85">
        <v>0.44444444444444448</v>
      </c>
      <c r="C85">
        <v>4.0778980174213935</v>
      </c>
      <c r="D85">
        <v>5.5719981958271187</v>
      </c>
      <c r="E85">
        <v>5.6</v>
      </c>
      <c r="F85">
        <v>9</v>
      </c>
      <c r="H85">
        <f>D85/C85</f>
        <v>1.3663897851350635</v>
      </c>
      <c r="J85">
        <f t="shared" ref="J85:J90" si="38">F85/E85</f>
        <v>1.6071428571428572</v>
      </c>
      <c r="K85" t="s">
        <v>36</v>
      </c>
    </row>
    <row r="86" spans="1:14">
      <c r="A86">
        <v>0.1</v>
      </c>
      <c r="B86">
        <v>0.39999999999999997</v>
      </c>
      <c r="C86">
        <v>4.4447706963206084</v>
      </c>
      <c r="D86">
        <v>6.0820284746840247</v>
      </c>
      <c r="E86">
        <v>6</v>
      </c>
      <c r="F86">
        <v>9.8000000000000007</v>
      </c>
      <c r="H86">
        <f t="shared" ref="H86:H90" si="39">D86/C86</f>
        <v>1.3683559603465578</v>
      </c>
      <c r="J86">
        <f t="shared" si="38"/>
        <v>1.6333333333333335</v>
      </c>
      <c r="K86" t="s">
        <v>43</v>
      </c>
    </row>
    <row r="87" spans="1:14">
      <c r="A87">
        <v>0.12</v>
      </c>
      <c r="B87">
        <v>0.33333333333333337</v>
      </c>
      <c r="C87">
        <v>5.1515631436091196</v>
      </c>
      <c r="D87">
        <v>7.0576358291278014</v>
      </c>
      <c r="E87">
        <v>7</v>
      </c>
      <c r="F87">
        <v>11.2</v>
      </c>
      <c r="H87">
        <f t="shared" si="39"/>
        <v>1.3699988978846742</v>
      </c>
      <c r="J87">
        <f t="shared" si="38"/>
        <v>1.5999999999999999</v>
      </c>
    </row>
    <row r="88" spans="1:14">
      <c r="A88">
        <v>0.14000000000000001</v>
      </c>
      <c r="B88">
        <v>0.2857142857142857</v>
      </c>
      <c r="C88">
        <v>5.7992924881301384</v>
      </c>
      <c r="D88">
        <v>7.976136076065365</v>
      </c>
      <c r="E88">
        <v>8</v>
      </c>
      <c r="F88">
        <v>13</v>
      </c>
      <c r="H88">
        <f t="shared" si="39"/>
        <v>1.3753636486503726</v>
      </c>
      <c r="J88">
        <f t="shared" si="38"/>
        <v>1.625</v>
      </c>
    </row>
    <row r="89" spans="1:14">
      <c r="A89">
        <v>0.17</v>
      </c>
      <c r="B89">
        <v>0.23529411764705882</v>
      </c>
      <c r="C89">
        <v>6.7179591404129591</v>
      </c>
      <c r="D89">
        <v>9.2292643700822659</v>
      </c>
      <c r="E89">
        <v>9.4</v>
      </c>
      <c r="F89">
        <v>15</v>
      </c>
      <c r="H89">
        <f t="shared" si="39"/>
        <v>1.3738196641539762</v>
      </c>
      <c r="J89">
        <f t="shared" si="38"/>
        <v>1.5957446808510638</v>
      </c>
    </row>
    <row r="90" spans="1:14">
      <c r="A90">
        <v>0.23</v>
      </c>
      <c r="B90">
        <v>0.17391304347826086</v>
      </c>
      <c r="C90">
        <v>8.2983117329851321</v>
      </c>
      <c r="D90">
        <v>11.430207402861413</v>
      </c>
      <c r="E90">
        <v>12</v>
      </c>
      <c r="F90">
        <v>19</v>
      </c>
      <c r="G90">
        <v>1</v>
      </c>
      <c r="H90">
        <f t="shared" si="39"/>
        <v>1.3774135957591522</v>
      </c>
      <c r="I90">
        <v>1</v>
      </c>
      <c r="J90">
        <f t="shared" si="38"/>
        <v>1.5833333333333333</v>
      </c>
    </row>
    <row r="91" spans="1:14">
      <c r="C91" t="s">
        <v>0</v>
      </c>
      <c r="G91">
        <v>20</v>
      </c>
      <c r="H91">
        <f>AD102</f>
        <v>23.727299750002643</v>
      </c>
      <c r="I91">
        <v>20</v>
      </c>
      <c r="J91">
        <f>AF102</f>
        <v>31.180020190105921</v>
      </c>
    </row>
    <row r="92" spans="1:14">
      <c r="C92">
        <f>1000*C85/218/24</f>
        <v>0.77941475868145904</v>
      </c>
      <c r="D92">
        <f t="shared" ref="D92:F92" si="40">1000*D85/218/24</f>
        <v>1.0649843646458561</v>
      </c>
      <c r="E92">
        <f t="shared" si="40"/>
        <v>1.0703363914373087</v>
      </c>
      <c r="F92">
        <f t="shared" si="40"/>
        <v>1.7201834862385319</v>
      </c>
      <c r="G92">
        <v>-10</v>
      </c>
      <c r="H92">
        <f>G92*H90</f>
        <v>-13.774135957591522</v>
      </c>
      <c r="I92">
        <v>-20</v>
      </c>
      <c r="J92">
        <f>I92*J90</f>
        <v>-31.666666666666664</v>
      </c>
    </row>
    <row r="93" spans="1:14">
      <c r="C93">
        <f t="shared" ref="C93:F93" si="41">1000*C86/218/24</f>
        <v>0.84953568354751685</v>
      </c>
      <c r="D93">
        <f t="shared" si="41"/>
        <v>1.1624672161093319</v>
      </c>
      <c r="E93">
        <f t="shared" si="41"/>
        <v>1.1467889908256881</v>
      </c>
      <c r="F93">
        <f t="shared" si="41"/>
        <v>1.8730886850152906</v>
      </c>
      <c r="G93">
        <f>G91+G92</f>
        <v>10</v>
      </c>
      <c r="H93">
        <f>H91+H92</f>
        <v>9.9531637924111216</v>
      </c>
      <c r="I93">
        <f>I91+I92</f>
        <v>0</v>
      </c>
      <c r="J93">
        <f>J91+J92</f>
        <v>-0.48664647656074322</v>
      </c>
    </row>
    <row r="94" spans="1:14">
      <c r="C94">
        <f t="shared" ref="C94:F94" si="42">1000*C87/218/24</f>
        <v>0.98462598310571858</v>
      </c>
      <c r="D94">
        <f t="shared" si="42"/>
        <v>1.3489365116834484</v>
      </c>
      <c r="E94">
        <f t="shared" si="42"/>
        <v>1.3379204892966359</v>
      </c>
      <c r="F94">
        <f t="shared" si="42"/>
        <v>2.1406727828746175</v>
      </c>
    </row>
    <row r="95" spans="1:14">
      <c r="C95">
        <f t="shared" ref="C95:F95" si="43">1000*C88/218/24</f>
        <v>1.1084274633276259</v>
      </c>
      <c r="D95">
        <f t="shared" si="43"/>
        <v>1.5244908402265607</v>
      </c>
      <c r="E95">
        <f t="shared" si="43"/>
        <v>1.5290519877675841</v>
      </c>
      <c r="F95">
        <f t="shared" si="43"/>
        <v>2.4847094801223242</v>
      </c>
    </row>
    <row r="96" spans="1:14">
      <c r="C96">
        <f t="shared" ref="C96:F96" si="44">1000*C89/218/24</f>
        <v>1.2840135971737305</v>
      </c>
      <c r="D96">
        <f t="shared" si="44"/>
        <v>1.7640031288383538</v>
      </c>
      <c r="E96">
        <f t="shared" si="44"/>
        <v>1.7966360856269112</v>
      </c>
      <c r="F96">
        <f t="shared" si="44"/>
        <v>2.8669724770642202</v>
      </c>
    </row>
    <row r="97" spans="2:33">
      <c r="C97">
        <f t="shared" ref="C97:F97" si="45">1000*C90/218/24</f>
        <v>1.5860687563044975</v>
      </c>
      <c r="D97">
        <f t="shared" si="45"/>
        <v>2.1846726687426248</v>
      </c>
      <c r="E97">
        <f t="shared" si="45"/>
        <v>2.2935779816513762</v>
      </c>
      <c r="F97">
        <f t="shared" si="45"/>
        <v>3.6314984709480123</v>
      </c>
    </row>
    <row r="98" spans="2:33">
      <c r="B98">
        <v>8.5000000000000006E-2</v>
      </c>
      <c r="C98" t="s">
        <v>150</v>
      </c>
    </row>
    <row r="99" spans="2:33">
      <c r="B99">
        <f>B85+B$98</f>
        <v>0.5294444444444445</v>
      </c>
      <c r="C99">
        <f>0.04/B99</f>
        <v>7.5550891920251828E-2</v>
      </c>
      <c r="D99">
        <f>C99</f>
        <v>7.5550891920251828E-2</v>
      </c>
      <c r="E99">
        <f t="shared" ref="E99:F99" si="46">D99</f>
        <v>7.5550891920251828E-2</v>
      </c>
      <c r="F99">
        <f t="shared" si="46"/>
        <v>7.5550891920251828E-2</v>
      </c>
      <c r="H99" t="s">
        <v>0</v>
      </c>
    </row>
    <row r="100" spans="2:33">
      <c r="B100">
        <f t="shared" ref="B100:B104" si="47">B86+B$98</f>
        <v>0.48499999999999999</v>
      </c>
      <c r="C100">
        <f t="shared" ref="C100:C104" si="48">0.04/B100</f>
        <v>8.247422680412371E-2</v>
      </c>
      <c r="D100">
        <f t="shared" ref="D100:F100" si="49">C100</f>
        <v>8.247422680412371E-2</v>
      </c>
      <c r="E100">
        <f t="shared" si="49"/>
        <v>8.247422680412371E-2</v>
      </c>
      <c r="F100">
        <f t="shared" si="49"/>
        <v>8.247422680412371E-2</v>
      </c>
      <c r="AC100" t="s">
        <v>144</v>
      </c>
    </row>
    <row r="101" spans="2:33">
      <c r="B101">
        <f t="shared" si="47"/>
        <v>0.41833333333333339</v>
      </c>
      <c r="C101">
        <f t="shared" si="48"/>
        <v>9.5617529880478072E-2</v>
      </c>
      <c r="D101">
        <f t="shared" ref="D101:F101" si="50">C101</f>
        <v>9.5617529880478072E-2</v>
      </c>
      <c r="E101">
        <f t="shared" si="50"/>
        <v>9.5617529880478072E-2</v>
      </c>
      <c r="F101">
        <f t="shared" si="50"/>
        <v>9.5617529880478072E-2</v>
      </c>
      <c r="AB101" t="s">
        <v>143</v>
      </c>
      <c r="AC101">
        <v>0</v>
      </c>
      <c r="AD101">
        <v>50</v>
      </c>
      <c r="AE101">
        <v>100</v>
      </c>
      <c r="AF101">
        <v>150</v>
      </c>
      <c r="AG101">
        <v>200</v>
      </c>
    </row>
    <row r="102" spans="2:33">
      <c r="B102">
        <f t="shared" si="47"/>
        <v>0.37071428571428572</v>
      </c>
      <c r="C102">
        <f t="shared" si="48"/>
        <v>0.10789980732177264</v>
      </c>
      <c r="D102">
        <f t="shared" ref="D102:F102" si="51">C102</f>
        <v>0.10789980732177264</v>
      </c>
      <c r="E102">
        <f t="shared" si="51"/>
        <v>0.10789980732177264</v>
      </c>
      <c r="F102">
        <f t="shared" si="51"/>
        <v>0.10789980732177264</v>
      </c>
      <c r="Z102" t="s">
        <v>145</v>
      </c>
      <c r="AA102">
        <v>1</v>
      </c>
      <c r="AB102">
        <v>5.0908009999884669</v>
      </c>
      <c r="AC102">
        <v>20.000939529951257</v>
      </c>
      <c r="AD102">
        <v>23.727299750002643</v>
      </c>
      <c r="AE102">
        <v>27.453659970054591</v>
      </c>
      <c r="AF102">
        <v>31.180020190105921</v>
      </c>
      <c r="AG102">
        <v>34.906380410157666</v>
      </c>
    </row>
    <row r="103" spans="2:33">
      <c r="B103">
        <f t="shared" si="47"/>
        <v>0.32029411764705884</v>
      </c>
      <c r="C103">
        <f t="shared" si="48"/>
        <v>0.1248852157943067</v>
      </c>
      <c r="D103">
        <f t="shared" ref="D103:F103" si="52">C103</f>
        <v>0.1248852157943067</v>
      </c>
      <c r="E103">
        <f t="shared" si="52"/>
        <v>0.1248852157943067</v>
      </c>
      <c r="F103">
        <f t="shared" si="52"/>
        <v>0.1248852157943067</v>
      </c>
      <c r="Z103" t="s">
        <v>146</v>
      </c>
      <c r="AA103">
        <v>1</v>
      </c>
      <c r="AB103">
        <v>17.29248121785399</v>
      </c>
      <c r="AC103">
        <v>20</v>
      </c>
      <c r="AD103">
        <v>20.676879695536574</v>
      </c>
      <c r="AE103">
        <v>21.353759391072984</v>
      </c>
      <c r="AF103">
        <v>22.030639086609582</v>
      </c>
      <c r="AG103">
        <v>22.70751878214605</v>
      </c>
    </row>
    <row r="104" spans="2:33">
      <c r="B104">
        <f t="shared" si="47"/>
        <v>0.25891304347826088</v>
      </c>
      <c r="C104">
        <f t="shared" si="48"/>
        <v>0.15449202350965574</v>
      </c>
      <c r="D104">
        <f t="shared" ref="D104:F104" si="53">C104</f>
        <v>0.15449202350965574</v>
      </c>
      <c r="E104">
        <f t="shared" si="53"/>
        <v>0.15449202350965574</v>
      </c>
      <c r="F104">
        <f t="shared" si="53"/>
        <v>0.15449202350965574</v>
      </c>
      <c r="Z104" t="s">
        <v>147</v>
      </c>
      <c r="AA104">
        <v>1</v>
      </c>
      <c r="AB104">
        <v>10.00490234800554</v>
      </c>
      <c r="AC104">
        <v>20.000561143916091</v>
      </c>
      <c r="AD104">
        <v>22.4987744129985</v>
      </c>
      <c r="AE104">
        <v>24.996987682081173</v>
      </c>
      <c r="AF104">
        <v>27.495200951163564</v>
      </c>
      <c r="AG104">
        <v>29.993414220246137</v>
      </c>
    </row>
    <row r="106" spans="2:33">
      <c r="C106">
        <f>20-C92/C99</f>
        <v>9.6835796524523534</v>
      </c>
      <c r="D106">
        <f>23.7-D92/D99</f>
        <v>9.6037486179513749</v>
      </c>
      <c r="E106">
        <f t="shared" ref="E106:F106" si="54">20-E92/E99</f>
        <v>5.8329085966700642</v>
      </c>
      <c r="F106">
        <f t="shared" si="54"/>
        <v>-2.7685397553516822</v>
      </c>
      <c r="Z106" t="s">
        <v>148</v>
      </c>
      <c r="AB106" t="s">
        <v>149</v>
      </c>
    </row>
    <row r="107" spans="2:33">
      <c r="C107">
        <f t="shared" ref="C107:F107" si="55">20-C93/C100</f>
        <v>9.699379836986358</v>
      </c>
      <c r="D107">
        <f t="shared" ref="D107:D111" si="56">23.7-D93/D100</f>
        <v>9.6050850046743506</v>
      </c>
      <c r="E107">
        <f t="shared" si="55"/>
        <v>6.0951834862385326</v>
      </c>
      <c r="F107">
        <f t="shared" si="55"/>
        <v>-2.7112003058103973</v>
      </c>
      <c r="Z107">
        <v>0.09</v>
      </c>
      <c r="AA107">
        <v>0.44444444444444448</v>
      </c>
      <c r="AB107">
        <v>6.4897430744110425</v>
      </c>
      <c r="AC107">
        <v>8.1055826270380216</v>
      </c>
    </row>
    <row r="108" spans="2:33">
      <c r="C108">
        <f t="shared" ref="C108:F108" si="57">20-C94/C101</f>
        <v>9.7024532600193574</v>
      </c>
      <c r="D108">
        <f t="shared" si="56"/>
        <v>9.5923723153105982</v>
      </c>
      <c r="E108">
        <f t="shared" si="57"/>
        <v>6.0075815494393474</v>
      </c>
      <c r="F108">
        <f t="shared" si="57"/>
        <v>-2.3878695208970449</v>
      </c>
      <c r="Z108">
        <v>0.1</v>
      </c>
      <c r="AA108">
        <v>0.39999999999999997</v>
      </c>
      <c r="AB108">
        <v>7.0672945905601523</v>
      </c>
      <c r="AC108">
        <v>8.8336890618123789</v>
      </c>
    </row>
    <row r="109" spans="2:33">
      <c r="C109">
        <f t="shared" ref="C109:F109" si="58">20-C95/C102</f>
        <v>9.7272526166600386</v>
      </c>
      <c r="D109">
        <f t="shared" si="56"/>
        <v>9.5712366771859809</v>
      </c>
      <c r="E109">
        <f t="shared" si="58"/>
        <v>5.8289646133682833</v>
      </c>
      <c r="F109">
        <f t="shared" si="58"/>
        <v>-3.0279325032765421</v>
      </c>
      <c r="Z109">
        <v>0.12</v>
      </c>
      <c r="AA109">
        <v>0.33333333333333337</v>
      </c>
      <c r="AB109">
        <v>8.1765279356874441</v>
      </c>
      <c r="AC109">
        <v>10.219556651152827</v>
      </c>
    </row>
    <row r="110" spans="2:33">
      <c r="C110">
        <f t="shared" ref="C110:F110" si="59">20-C96/C103</f>
        <v>9.718449946160348</v>
      </c>
      <c r="D110">
        <f t="shared" si="56"/>
        <v>9.5750043580517108</v>
      </c>
      <c r="E110">
        <f t="shared" si="59"/>
        <v>5.6137007555315712</v>
      </c>
      <c r="F110">
        <f t="shared" si="59"/>
        <v>-2.9568604964921761</v>
      </c>
      <c r="Z110">
        <v>0.14000000000000001</v>
      </c>
      <c r="AA110">
        <v>0.2857142857142857</v>
      </c>
      <c r="AB110">
        <v>9.1889562785829089</v>
      </c>
      <c r="AC110">
        <v>11.515935705413062</v>
      </c>
    </row>
    <row r="111" spans="2:33">
      <c r="C111">
        <f t="shared" ref="C111:F111" si="60">20-C97/C104</f>
        <v>9.7336527784855615</v>
      </c>
      <c r="D111">
        <f t="shared" si="56"/>
        <v>9.5589937583018134</v>
      </c>
      <c r="E111">
        <f t="shared" si="60"/>
        <v>5.1540686078978855</v>
      </c>
      <c r="F111">
        <f t="shared" si="60"/>
        <v>-3.5060580374950163</v>
      </c>
      <c r="Z111">
        <v>0.17</v>
      </c>
      <c r="AA111">
        <v>0.23529411764705882</v>
      </c>
      <c r="AB111">
        <v>10.617649656358809</v>
      </c>
      <c r="AC111">
        <v>13.271204282324197</v>
      </c>
    </row>
    <row r="112" spans="2:33">
      <c r="Z112">
        <v>0.23</v>
      </c>
      <c r="AA112">
        <v>0.17391304347826086</v>
      </c>
      <c r="AB112">
        <v>13.053740633907974</v>
      </c>
      <c r="AC112">
        <v>16.316082494220254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K63"/>
  <sheetViews>
    <sheetView zoomScale="60" zoomScaleNormal="60" workbookViewId="0">
      <selection activeCell="D18" sqref="D18"/>
    </sheetView>
  </sheetViews>
  <sheetFormatPr defaultRowHeight="15"/>
  <cols>
    <col min="3" max="22" width="3.85546875" customWidth="1"/>
    <col min="23" max="23" width="7" customWidth="1"/>
    <col min="24" max="24" width="5.85546875" customWidth="1"/>
    <col min="25" max="25" width="3.85546875" customWidth="1"/>
    <col min="26" max="26" width="4" customWidth="1"/>
    <col min="27" max="43" width="6" customWidth="1"/>
    <col min="44" max="44" width="4.85546875" customWidth="1"/>
    <col min="45" max="45" width="6" customWidth="1"/>
    <col min="46" max="65" width="4.5703125" customWidth="1"/>
  </cols>
  <sheetData>
    <row r="1" spans="1:63">
      <c r="A1">
        <v>10</v>
      </c>
      <c r="B1" t="s">
        <v>15</v>
      </c>
      <c r="C1" s="2">
        <v>0</v>
      </c>
      <c r="D1" s="3">
        <v>0</v>
      </c>
      <c r="E1" s="3">
        <v>0</v>
      </c>
      <c r="F1" s="3">
        <v>0</v>
      </c>
      <c r="G1" s="4">
        <v>0</v>
      </c>
      <c r="H1">
        <v>0</v>
      </c>
      <c r="I1">
        <v>0</v>
      </c>
      <c r="J1">
        <v>0</v>
      </c>
      <c r="K1">
        <v>0</v>
      </c>
      <c r="L1">
        <v>0</v>
      </c>
      <c r="M1" s="2">
        <v>20</v>
      </c>
      <c r="N1" s="3">
        <v>20</v>
      </c>
      <c r="O1" s="3">
        <v>20</v>
      </c>
      <c r="P1" s="3">
        <v>20</v>
      </c>
      <c r="Q1" s="4">
        <v>20</v>
      </c>
      <c r="R1">
        <v>20</v>
      </c>
      <c r="S1">
        <v>20</v>
      </c>
      <c r="T1">
        <v>20</v>
      </c>
      <c r="U1">
        <v>20</v>
      </c>
      <c r="V1">
        <v>20</v>
      </c>
    </row>
    <row r="2" spans="1:63">
      <c r="A2">
        <v>6.5</v>
      </c>
      <c r="B2" t="s">
        <v>16</v>
      </c>
      <c r="C2" s="5">
        <v>0.9061411811224378</v>
      </c>
      <c r="D2" s="6">
        <v>0.92826833218907734</v>
      </c>
      <c r="E2" s="6">
        <v>0.97442804420112217</v>
      </c>
      <c r="F2" s="6">
        <v>1.0487914182192912</v>
      </c>
      <c r="G2" s="7">
        <v>1.1585962852046929</v>
      </c>
      <c r="H2">
        <v>1.3155533771892571</v>
      </c>
      <c r="I2">
        <v>1.5381176308983484</v>
      </c>
      <c r="J2">
        <v>1.8551762449916223</v>
      </c>
      <c r="K2">
        <v>2.31395989412874</v>
      </c>
      <c r="L2">
        <v>3.0118359726757982</v>
      </c>
      <c r="M2" s="5">
        <v>16.989429363448696</v>
      </c>
      <c r="N2" s="6">
        <v>17.687305441995754</v>
      </c>
      <c r="O2" s="6">
        <v>18.146089091132865</v>
      </c>
      <c r="P2" s="6">
        <v>18.463147705226145</v>
      </c>
      <c r="Q2" s="7">
        <v>18.685711958935233</v>
      </c>
      <c r="R2">
        <v>18.842669050919802</v>
      </c>
      <c r="S2">
        <v>18.952473917905202</v>
      </c>
      <c r="T2">
        <v>19.026837291923375</v>
      </c>
      <c r="U2">
        <v>19.072997003935416</v>
      </c>
      <c r="V2">
        <v>19.095124155002054</v>
      </c>
      <c r="Z2">
        <f>SQRT($Z$20*ABS(D1-D3)^2+$AA$21*ABS(C2-E2)^2)</f>
        <v>1.8337674410200779</v>
      </c>
      <c r="AA2">
        <f t="shared" ref="AA2:AA14" si="0">SQRT($Z$20*ABS(E1-E3)^2+$AA$21*ABS(D2-F2)^2)</f>
        <v>1.9244216512803243</v>
      </c>
      <c r="AB2">
        <f t="shared" ref="AB2:AB14" si="1">SQRT($Z$20*ABS(F1-F3)^2+$AA$21*ABS(E2-G2)^2)</f>
        <v>2.0703404490544437</v>
      </c>
      <c r="AC2">
        <f t="shared" ref="AC2:AC14" si="2">SQRT($Z$20*ABS(G1-G3)^2+$AA$21*ABS(F2-H2)^2)</f>
        <v>2.2856522632775076</v>
      </c>
      <c r="AD2">
        <f t="shared" ref="AD2:AD14" si="3">SQRT($Z$20*ABS(H1-H3)^2+$AA$21*ABS(G2-I2)^2)</f>
        <v>2.5934110187321506</v>
      </c>
      <c r="AE2">
        <f t="shared" ref="AE2:AE14" si="4">SQRT($Z$20*ABS(I1-I3)^2+$AA$21*ABS(H2-J2)^2)</f>
        <v>3.0301684145347734</v>
      </c>
      <c r="AF2">
        <f t="shared" ref="AF2:AF14" si="5">SQRT($Z$20*ABS(J1-J3)^2+$AA$21*ABS(I2-K2)^2)</f>
        <v>3.6519819365517292</v>
      </c>
      <c r="AG2">
        <f t="shared" ref="AG2:AG14" si="6">SQRT($Z$20*ABS(K1-K3)^2+$AA$21*ABS(J2-L2)^2)</f>
        <v>4.5386773637178077</v>
      </c>
      <c r="AH2">
        <f>SQRT($Z$20*ABS(L1-L3)^2+$AA$21*ABS(2*K2-L1-L3)^2)</f>
        <v>5.5126190975353797</v>
      </c>
      <c r="AI2">
        <f>SQRT($Z$20*ABS(M1-M3)^2+$AA$21*ABS(M1+M3-2*N2)^2)</f>
        <v>5.5101362700858409</v>
      </c>
      <c r="AJ2">
        <f t="shared" ref="AJ2:AJ14" si="7">SQRT($Z$20*ABS(N1-N3)^2+$AA$21*ABS(M2-O2)^2)</f>
        <v>4.536246841228996</v>
      </c>
      <c r="AK2">
        <f t="shared" ref="AK2:AK14" si="8">SQRT($Z$20*ABS(O1-O3)^2+$AA$21*ABS(N2-P2)^2)</f>
        <v>3.6495257914014916</v>
      </c>
      <c r="AL2">
        <f t="shared" ref="AL2:AL14" si="9">SQRT($Z$20*ABS(P1-P3)^2+$AA$21*ABS(O2-Q2)^2)</f>
        <v>3.0276950651705947</v>
      </c>
      <c r="AM2">
        <f t="shared" ref="AM2:AM14" si="10">SQRT($Z$20*ABS(Q1-Q3)^2+$AA$21*ABS(P2-R2)^2)</f>
        <v>2.5909245444294262</v>
      </c>
      <c r="AN2">
        <f t="shared" ref="AN2:AN14" si="11">SQRT($Z$20*ABS(R1-R3)^2+$AA$21*ABS(Q2-S2)^2)</f>
        <v>2.2831558994086381</v>
      </c>
      <c r="AO2">
        <f t="shared" ref="AO2:AO14" si="12">SQRT($Z$20*ABS(S1-S3)^2+$AA$21*ABS(R2-T2)^2)</f>
        <v>2.0678368651592702</v>
      </c>
      <c r="AP2">
        <f t="shared" ref="AP2:AP14" si="13">SQRT($Z$20*ABS(T1-T3)^2+$AA$21*ABS(S2-U2)^2)</f>
        <v>1.9219130312826018</v>
      </c>
      <c r="AQ2">
        <f t="shared" ref="AQ2:AQ14" si="14">SQRT($Z$20*ABS(U1-U3)^2+$AA$21*ABS(T2-V2)^2)</f>
        <v>1.831255626058814</v>
      </c>
      <c r="AT2">
        <f>180/3.1415*ATAN(ABS(D1-D3)/ABS(C2-E2))</f>
        <v>87.86848558653422</v>
      </c>
      <c r="AU2">
        <f t="shared" ref="AU2:AU14" si="15">180/3.1415*ATAN(ABS(E1-E3)/ABS(D2-F2))</f>
        <v>86.411866415699549</v>
      </c>
      <c r="AV2">
        <f t="shared" ref="AV2:AV14" si="16">180/3.1415*ATAN(ABS(F1-F3)/ABS(E2-G2))</f>
        <v>84.898981281024888</v>
      </c>
      <c r="AW2">
        <f t="shared" ref="AW2:AW14" si="17">180/3.1415*ATAN(ABS(G1-G3)/ABS(F2-H2))</f>
        <v>83.300103740744504</v>
      </c>
      <c r="AX2">
        <f t="shared" ref="AX2:AX14" si="18">180/3.1415*ATAN(ABS(H1-H3)/ABS(G2-I2))</f>
        <v>81.587487674326027</v>
      </c>
      <c r="AY2">
        <f t="shared" ref="AY2:AY14" si="19">180/3.1415*ATAN(ABS(I1-I3)/ABS(H2-J2))</f>
        <v>79.744205381467097</v>
      </c>
      <c r="AZ2">
        <f t="shared" ref="AZ2:AZ14" si="20">180/3.1415*ATAN(ABS(J1-J3)/ABS(I2-K2))</f>
        <v>77.736667355798545</v>
      </c>
      <c r="BA2">
        <f t="shared" ref="BA2:BA14" si="21">180/3.1415*ATAN(ABS(K1-K3)/ABS(J2-L2))</f>
        <v>75.237811623844905</v>
      </c>
      <c r="BB2">
        <f>180/3.1415*ATAN(ABS(L1-L3)/ABS(2*K2-L1-L3))</f>
        <v>81.417138590725742</v>
      </c>
      <c r="BC2">
        <f>180/3.1415*ATAN(ABS(M1-M3)/ABS(M1+M3-2*N2))</f>
        <v>81.41306083107726</v>
      </c>
      <c r="BD2">
        <f t="shared" ref="BD2:BD14" si="22">180/3.1415*ATAN(ABS(N1-N3)/ABS(M2-O2))</f>
        <v>75.229720581899386</v>
      </c>
      <c r="BE2">
        <f t="shared" ref="BE2:BE14" si="23">180/3.1415*ATAN(ABS(O1-O3)/ABS(N2-P2))</f>
        <v>77.728283704542491</v>
      </c>
      <c r="BF2">
        <f t="shared" ref="BF2:BF14" si="24">180/3.1415*ATAN(ABS(P1-P3)/ABS(O2-Q2))</f>
        <v>79.735734350405366</v>
      </c>
      <c r="BG2">
        <f t="shared" ref="BG2:BG14" si="25">180/3.1415*ATAN(ABS(Q1-Q3)/ABS(P2-R2))</f>
        <v>81.579353098369779</v>
      </c>
      <c r="BH2">
        <f t="shared" ref="BH2:BH14" si="26">180/3.1415*ATAN(ABS(R1-R3)/ABS(Q2-S2))</f>
        <v>83.29274161889775</v>
      </c>
      <c r="BI2">
        <f t="shared" ref="BI2:BI14" si="27">180/3.1415*ATAN(ABS(S1-S3)/ABS(R2-T2))</f>
        <v>84.892785707330745</v>
      </c>
      <c r="BJ2">
        <f t="shared" ref="BJ2:BJ14" si="28">180/3.1415*ATAN(ABS(T1-T3)/ABS(S2-U2))</f>
        <v>86.407173301687038</v>
      </c>
      <c r="BK2">
        <f t="shared" ref="BK2:BK14" si="29">180/3.1415*ATAN(ABS(U1-U3)/ABS(T2-V2))</f>
        <v>87.865556927850037</v>
      </c>
    </row>
    <row r="3" spans="1:63">
      <c r="A3">
        <v>12.946504525385365</v>
      </c>
      <c r="B3" s="8">
        <v>-15</v>
      </c>
      <c r="C3" s="5">
        <v>1.7901466553720602</v>
      </c>
      <c r="D3" s="6">
        <v>1.832495547627933</v>
      </c>
      <c r="E3" s="6">
        <v>1.9206438705939848</v>
      </c>
      <c r="F3" s="6">
        <v>2.0621327876731428</v>
      </c>
      <c r="G3" s="7">
        <v>2.2700317896170747</v>
      </c>
      <c r="H3">
        <v>2.5654910368668622</v>
      </c>
      <c r="I3">
        <v>2.9817323456321385</v>
      </c>
      <c r="J3">
        <v>3.5686188991661272</v>
      </c>
      <c r="K3">
        <v>4.3888188030810751</v>
      </c>
      <c r="L3">
        <v>5.4508491598854389</v>
      </c>
      <c r="M3" s="5">
        <v>14.551664400863128</v>
      </c>
      <c r="N3" s="6">
        <v>15.613694757667494</v>
      </c>
      <c r="O3" s="6">
        <v>16.433894661582439</v>
      </c>
      <c r="P3" s="6">
        <v>17.020781215116433</v>
      </c>
      <c r="Q3" s="7">
        <v>17.437022523881705</v>
      </c>
      <c r="R3">
        <v>17.732481771131493</v>
      </c>
      <c r="S3">
        <v>17.940380773075429</v>
      </c>
      <c r="T3">
        <v>18.081869690154594</v>
      </c>
      <c r="U3">
        <v>18.170018013120639</v>
      </c>
      <c r="V3">
        <v>18.212366905376509</v>
      </c>
      <c r="Z3">
        <f t="shared" ref="Z3:Z14" si="30">SQRT($Z$20*ABS(D2-D4)^2+$AA$21*ABS(C3-E3)^2)</f>
        <v>1.7674620949950024</v>
      </c>
      <c r="AA3">
        <f t="shared" si="0"/>
        <v>1.8533555164545044</v>
      </c>
      <c r="AB3">
        <f t="shared" si="1"/>
        <v>1.9911489555692914</v>
      </c>
      <c r="AC3">
        <f t="shared" si="2"/>
        <v>2.1938206401464995</v>
      </c>
      <c r="AD3">
        <f t="shared" si="3"/>
        <v>2.4832481836682696</v>
      </c>
      <c r="AE3">
        <f t="shared" si="4"/>
        <v>2.895859595976169</v>
      </c>
      <c r="AF3">
        <f t="shared" si="5"/>
        <v>3.4897973572753922</v>
      </c>
      <c r="AG3">
        <f t="shared" si="6"/>
        <v>4.337538654206039</v>
      </c>
      <c r="AH3">
        <f>SQRT($Z$20*ABS(L2-L4)^2+$AA$21*ABS(2*K3-L2-L4)^2)</f>
        <v>5.6305615002984997</v>
      </c>
      <c r="AI3">
        <f>SQRT($Z$20*ABS(M2-M4)^2+$AA$21*ABS(M2+M4-2*N3)^2)</f>
        <v>5.6283398660559021</v>
      </c>
      <c r="AJ3">
        <f t="shared" si="7"/>
        <v>4.3353202545890177</v>
      </c>
      <c r="AK3">
        <f t="shared" si="8"/>
        <v>3.4875440743943575</v>
      </c>
      <c r="AL3">
        <f t="shared" si="9"/>
        <v>2.8935497230888751</v>
      </c>
      <c r="AM3">
        <f t="shared" si="10"/>
        <v>2.4808891261606698</v>
      </c>
      <c r="AN3">
        <f t="shared" si="11"/>
        <v>2.1914239489154093</v>
      </c>
      <c r="AO3">
        <f t="shared" si="12"/>
        <v>1.9887247506569918</v>
      </c>
      <c r="AP3">
        <f t="shared" si="13"/>
        <v>1.8509120589797856</v>
      </c>
      <c r="AQ3">
        <f t="shared" si="14"/>
        <v>1.7650063677116647</v>
      </c>
      <c r="AT3">
        <f t="shared" ref="AT3:AT14" si="31">180/3.1415*ATAN(ABS(D2-D4)/ABS(C3-E3))</f>
        <v>85.768351257030517</v>
      </c>
      <c r="AU3">
        <f t="shared" si="15"/>
        <v>82.885005633087573</v>
      </c>
      <c r="AV3">
        <f t="shared" si="16"/>
        <v>79.896316417323106</v>
      </c>
      <c r="AW3">
        <f t="shared" si="17"/>
        <v>76.737942963978227</v>
      </c>
      <c r="AX3">
        <f t="shared" si="18"/>
        <v>73.347611997382018</v>
      </c>
      <c r="AY3">
        <f t="shared" si="19"/>
        <v>69.734731983582435</v>
      </c>
      <c r="AZ3">
        <f t="shared" si="20"/>
        <v>66.223571216083997</v>
      </c>
      <c r="BA3">
        <f t="shared" si="21"/>
        <v>64.284050821306252</v>
      </c>
      <c r="BB3">
        <f>180/3.1415*ATAN(ABS(L2-L4)/ABS(2*K3-L2-L4))</f>
        <v>65.23581181341558</v>
      </c>
      <c r="BC3">
        <f>180/3.1415*ATAN(ABS(M2-M4)/ABS(M2+M4-2*N3))</f>
        <v>65.224996134401536</v>
      </c>
      <c r="BD3">
        <f t="shared" si="22"/>
        <v>64.269928293964298</v>
      </c>
      <c r="BE3">
        <f t="shared" si="23"/>
        <v>66.20725929595794</v>
      </c>
      <c r="BF3">
        <f t="shared" si="24"/>
        <v>69.717841112016146</v>
      </c>
      <c r="BG3">
        <f t="shared" si="25"/>
        <v>73.331312506465352</v>
      </c>
      <c r="BH3">
        <f t="shared" si="26"/>
        <v>76.72317046784859</v>
      </c>
      <c r="BI3">
        <f t="shared" si="27"/>
        <v>79.883867440174342</v>
      </c>
      <c r="BJ3">
        <f t="shared" si="28"/>
        <v>82.875560632008032</v>
      </c>
      <c r="BK3">
        <f t="shared" si="29"/>
        <v>85.762449122955175</v>
      </c>
    </row>
    <row r="4" spans="1:63" ht="15.75" thickBot="1">
      <c r="A4" s="9">
        <v>5.0000000000000001E-3</v>
      </c>
      <c r="B4" t="s">
        <v>17</v>
      </c>
      <c r="C4" s="5">
        <v>2.6317862414560746</v>
      </c>
      <c r="D4" s="6">
        <v>2.6909063364495793</v>
      </c>
      <c r="E4" s="6">
        <v>2.8135021069720487</v>
      </c>
      <c r="F4" s="6">
        <v>3.0090470763683488</v>
      </c>
      <c r="G4" s="7">
        <v>3.2938900528398234</v>
      </c>
      <c r="H4">
        <v>3.6946296391572524</v>
      </c>
      <c r="I4">
        <v>4.2546848197391043</v>
      </c>
      <c r="J4">
        <v>5.0487312071161377</v>
      </c>
      <c r="K4">
        <v>6.2218302633150113</v>
      </c>
      <c r="L4">
        <v>8.1245288679938916</v>
      </c>
      <c r="M4" s="5">
        <v>11.8791989257816</v>
      </c>
      <c r="N4" s="6">
        <v>13.781897530460482</v>
      </c>
      <c r="O4" s="6">
        <v>14.954996586659359</v>
      </c>
      <c r="P4" s="6">
        <v>15.74904297403639</v>
      </c>
      <c r="Q4" s="7">
        <v>16.309098154618237</v>
      </c>
      <c r="R4">
        <v>16.709837740935669</v>
      </c>
      <c r="S4">
        <v>16.994680717407146</v>
      </c>
      <c r="T4">
        <v>17.190225686803444</v>
      </c>
      <c r="U4">
        <v>17.312821457325917</v>
      </c>
      <c r="V4">
        <v>17.371941552319417</v>
      </c>
      <c r="Z4">
        <f t="shared" si="30"/>
        <v>1.6632768799638464</v>
      </c>
      <c r="AA4">
        <f t="shared" si="0"/>
        <v>1.7420387254418295</v>
      </c>
      <c r="AB4">
        <f t="shared" si="1"/>
        <v>1.8673543284120546</v>
      </c>
      <c r="AC4">
        <f t="shared" si="2"/>
        <v>2.0498424948718408</v>
      </c>
      <c r="AD4">
        <f t="shared" si="3"/>
        <v>2.3083891814376236</v>
      </c>
      <c r="AE4">
        <f t="shared" si="4"/>
        <v>2.679257295615268</v>
      </c>
      <c r="AF4">
        <f t="shared" si="5"/>
        <v>3.2453011716607927</v>
      </c>
      <c r="AG4">
        <f t="shared" si="6"/>
        <v>4.2524070171597783</v>
      </c>
      <c r="AH4">
        <f t="shared" ref="AH4:AH14" si="32">SQRT($Z$20*ABS(L3-L5)^2+$AA$21*ABS(K4-M4)^2)</f>
        <v>6.6500662392695871</v>
      </c>
      <c r="AI4">
        <f t="shared" ref="AI4:AI14" si="33">SQRT($Z$20*ABS(M3-M5)^2+$AA$21*ABS(L4-N4)^2)</f>
        <v>6.6488166104034354</v>
      </c>
      <c r="AJ4">
        <f t="shared" si="7"/>
        <v>4.2507652567154759</v>
      </c>
      <c r="AK4">
        <f t="shared" si="8"/>
        <v>3.2434101092929408</v>
      </c>
      <c r="AL4">
        <f t="shared" si="9"/>
        <v>2.6772055803607882</v>
      </c>
      <c r="AM4">
        <f t="shared" si="10"/>
        <v>2.306227113650392</v>
      </c>
      <c r="AN4">
        <f t="shared" si="11"/>
        <v>2.0476015443683817</v>
      </c>
      <c r="AO4">
        <f t="shared" si="12"/>
        <v>1.8650564121346402</v>
      </c>
      <c r="AP4">
        <f t="shared" si="13"/>
        <v>1.7397007184282058</v>
      </c>
      <c r="AQ4">
        <f t="shared" si="14"/>
        <v>1.6609130810036596</v>
      </c>
      <c r="AT4">
        <f t="shared" si="31"/>
        <v>83.730286912909861</v>
      </c>
      <c r="AU4">
        <f t="shared" si="15"/>
        <v>79.479617244048256</v>
      </c>
      <c r="AV4">
        <f t="shared" si="16"/>
        <v>75.094914823118472</v>
      </c>
      <c r="AW4">
        <f t="shared" si="17"/>
        <v>70.462604044059489</v>
      </c>
      <c r="AX4">
        <f t="shared" si="18"/>
        <v>65.405841066221413</v>
      </c>
      <c r="AY4">
        <f t="shared" si="19"/>
        <v>59.643727992737759</v>
      </c>
      <c r="AZ4">
        <f t="shared" si="20"/>
        <v>52.689777209982189</v>
      </c>
      <c r="BA4">
        <f t="shared" si="21"/>
        <v>43.673059183694086</v>
      </c>
      <c r="BB4">
        <f t="shared" ref="BB4:BB14" si="34">180/3.1415*ATAN(ABS(L3-L5)/ABS(K4-M4))</f>
        <v>31.710469605632731</v>
      </c>
      <c r="BC4">
        <f t="shared" ref="BC4:BC14" si="35">180/3.1415*ATAN(ABS(M3-M5)/ABS(L4-N4))</f>
        <v>31.693035433809488</v>
      </c>
      <c r="BD4">
        <f t="shared" si="22"/>
        <v>43.649873869478839</v>
      </c>
      <c r="BE4">
        <f t="shared" si="23"/>
        <v>52.66431261499347</v>
      </c>
      <c r="BF4">
        <f t="shared" si="24"/>
        <v>59.618005546261635</v>
      </c>
      <c r="BG4">
        <f t="shared" si="25"/>
        <v>65.381250037417345</v>
      </c>
      <c r="BH4">
        <f t="shared" si="26"/>
        <v>70.440347845170933</v>
      </c>
      <c r="BI4">
        <f t="shared" si="27"/>
        <v>75.076120332300945</v>
      </c>
      <c r="BJ4">
        <f t="shared" si="28"/>
        <v>79.465313685316644</v>
      </c>
      <c r="BK4">
        <f t="shared" si="29"/>
        <v>83.721324219250889</v>
      </c>
    </row>
    <row r="5" spans="1:63">
      <c r="A5" s="10">
        <v>0.5</v>
      </c>
      <c r="B5" t="s">
        <v>18</v>
      </c>
      <c r="C5" s="5">
        <v>3.4142805263738421</v>
      </c>
      <c r="D5" s="6">
        <v>3.4858162435735345</v>
      </c>
      <c r="E5" s="6">
        <v>3.6333859383154885</v>
      </c>
      <c r="F5" s="6">
        <v>3.8666381518392279</v>
      </c>
      <c r="G5" s="7">
        <v>4.2018265000825039</v>
      </c>
      <c r="H5">
        <v>4.6644274410671462</v>
      </c>
      <c r="I5">
        <v>5.2936208809553555</v>
      </c>
      <c r="J5">
        <v>6.1497656401712684</v>
      </c>
      <c r="K5">
        <v>7.3252169690198601</v>
      </c>
      <c r="L5">
        <v>8.9462119169700536</v>
      </c>
      <c r="M5" s="5">
        <v>11.058679697816519</v>
      </c>
      <c r="N5" s="6">
        <v>12.67967464576671</v>
      </c>
      <c r="O5" s="6">
        <v>13.855125974615307</v>
      </c>
      <c r="P5" s="6">
        <v>14.711270733831221</v>
      </c>
      <c r="Q5" s="7">
        <v>15.340464173719425</v>
      </c>
      <c r="R5">
        <v>15.80306511470407</v>
      </c>
      <c r="S5">
        <v>16.138253462947347</v>
      </c>
      <c r="T5">
        <v>16.371505676471088</v>
      </c>
      <c r="U5">
        <v>16.519075371213038</v>
      </c>
      <c r="V5">
        <v>16.590611088412725</v>
      </c>
      <c r="Z5">
        <f t="shared" si="30"/>
        <v>1.5295275752393684</v>
      </c>
      <c r="AA5">
        <f t="shared" si="0"/>
        <v>1.6000322362298256</v>
      </c>
      <c r="AB5">
        <f t="shared" si="1"/>
        <v>1.7104328879744259</v>
      </c>
      <c r="AC5">
        <f t="shared" si="2"/>
        <v>1.8674191410284469</v>
      </c>
      <c r="AD5">
        <f t="shared" si="3"/>
        <v>2.0821713895225713</v>
      </c>
      <c r="AE5">
        <f t="shared" si="4"/>
        <v>2.3731866648139723</v>
      </c>
      <c r="AF5">
        <f t="shared" si="5"/>
        <v>2.7698469244368416</v>
      </c>
      <c r="AG5">
        <f t="shared" si="6"/>
        <v>3.3048336803332843</v>
      </c>
      <c r="AH5">
        <f t="shared" si="32"/>
        <v>3.9071122128631011</v>
      </c>
      <c r="AI5">
        <f t="shared" si="33"/>
        <v>3.9064460977462478</v>
      </c>
      <c r="AJ5">
        <f t="shared" si="7"/>
        <v>3.3036290510314865</v>
      </c>
      <c r="AK5">
        <f t="shared" si="8"/>
        <v>2.768310233257627</v>
      </c>
      <c r="AL5">
        <f t="shared" si="9"/>
        <v>2.3714233125529529</v>
      </c>
      <c r="AM5">
        <f t="shared" si="10"/>
        <v>2.0802460664575371</v>
      </c>
      <c r="AN5">
        <f t="shared" si="11"/>
        <v>1.8653746635936002</v>
      </c>
      <c r="AO5">
        <f t="shared" si="12"/>
        <v>1.7083001037494534</v>
      </c>
      <c r="AP5">
        <f t="shared" si="13"/>
        <v>1.5978358241006534</v>
      </c>
      <c r="AQ5">
        <f t="shared" si="14"/>
        <v>1.5272894422111454</v>
      </c>
      <c r="AT5">
        <f t="shared" si="31"/>
        <v>81.766435620165211</v>
      </c>
      <c r="AU5">
        <f t="shared" si="15"/>
        <v>76.233194696563942</v>
      </c>
      <c r="AV5">
        <f t="shared" si="16"/>
        <v>70.591383344703416</v>
      </c>
      <c r="AW5">
        <f t="shared" si="17"/>
        <v>64.710968127217924</v>
      </c>
      <c r="AX5">
        <f t="shared" si="18"/>
        <v>58.376973332508094</v>
      </c>
      <c r="AY5">
        <f t="shared" si="19"/>
        <v>51.254453674794007</v>
      </c>
      <c r="AZ5">
        <f t="shared" si="20"/>
        <v>42.823279839043906</v>
      </c>
      <c r="BA5">
        <f t="shared" si="21"/>
        <v>32.203597950011783</v>
      </c>
      <c r="BB5">
        <f t="shared" si="34"/>
        <v>17.14671830506564</v>
      </c>
      <c r="BC5">
        <f t="shared" si="35"/>
        <v>17.115022302844164</v>
      </c>
      <c r="BD5">
        <f t="shared" si="22"/>
        <v>32.170408810923526</v>
      </c>
      <c r="BE5">
        <f t="shared" si="23"/>
        <v>42.788947986839545</v>
      </c>
      <c r="BF5">
        <f t="shared" si="24"/>
        <v>51.220254568376049</v>
      </c>
      <c r="BG5">
        <f t="shared" si="25"/>
        <v>58.34431153657156</v>
      </c>
      <c r="BH5">
        <f t="shared" si="26"/>
        <v>64.6812917619404</v>
      </c>
      <c r="BI5">
        <f t="shared" si="27"/>
        <v>70.566174947392426</v>
      </c>
      <c r="BJ5">
        <f t="shared" si="28"/>
        <v>76.213893180904137</v>
      </c>
      <c r="BK5">
        <f t="shared" si="29"/>
        <v>81.754282023646468</v>
      </c>
    </row>
    <row r="6" spans="1:63" ht="15.75" thickBot="1">
      <c r="A6" s="11">
        <v>2000</v>
      </c>
      <c r="B6" t="s">
        <v>19</v>
      </c>
      <c r="C6" s="12">
        <v>4.1252060185264465</v>
      </c>
      <c r="D6" s="13">
        <v>4.2046590975950391</v>
      </c>
      <c r="E6" s="13">
        <v>4.367554175327383</v>
      </c>
      <c r="F6" s="13">
        <v>4.622260017056135</v>
      </c>
      <c r="G6" s="14">
        <v>4.9823172790692025</v>
      </c>
      <c r="H6">
        <v>5.467599668582686</v>
      </c>
      <c r="I6">
        <v>6.1055725473803539</v>
      </c>
      <c r="J6">
        <v>6.9314604281602135</v>
      </c>
      <c r="K6">
        <v>7.9830269802218572</v>
      </c>
      <c r="L6">
        <v>9.276389057682815</v>
      </c>
      <c r="M6" s="12">
        <v>10.729600227416334</v>
      </c>
      <c r="N6" s="13">
        <v>12.022962304877289</v>
      </c>
      <c r="O6" s="13">
        <v>13.074528856938938</v>
      </c>
      <c r="P6" s="13">
        <v>13.900416737718796</v>
      </c>
      <c r="Q6" s="14">
        <v>14.538389616516461</v>
      </c>
      <c r="R6">
        <v>15.023672006029949</v>
      </c>
      <c r="S6">
        <v>15.383729268043016</v>
      </c>
      <c r="T6">
        <v>15.638435109771772</v>
      </c>
      <c r="U6">
        <v>15.801330187504117</v>
      </c>
      <c r="V6">
        <v>15.880783266572708</v>
      </c>
      <c r="Z6">
        <f t="shared" si="30"/>
        <v>1.3757176191834399</v>
      </c>
      <c r="AA6">
        <f t="shared" si="0"/>
        <v>1.4384373701458704</v>
      </c>
      <c r="AB6">
        <f t="shared" si="1"/>
        <v>1.5343901044021291</v>
      </c>
      <c r="AC6">
        <f t="shared" si="2"/>
        <v>1.6660970458927848</v>
      </c>
      <c r="AD6">
        <f t="shared" si="3"/>
        <v>1.8370341620764903</v>
      </c>
      <c r="AE6">
        <f t="shared" si="4"/>
        <v>2.0505693120355954</v>
      </c>
      <c r="AF6">
        <f t="shared" si="5"/>
        <v>2.3052542735388957</v>
      </c>
      <c r="AG6">
        <f t="shared" si="6"/>
        <v>2.5790894430438356</v>
      </c>
      <c r="AH6">
        <f t="shared" si="32"/>
        <v>2.7917968246044271</v>
      </c>
      <c r="AI6">
        <f t="shared" si="33"/>
        <v>2.7914185765436272</v>
      </c>
      <c r="AJ6">
        <f t="shared" si="7"/>
        <v>2.5782098681564221</v>
      </c>
      <c r="AK6">
        <f t="shared" si="8"/>
        <v>2.304028025103662</v>
      </c>
      <c r="AL6">
        <f t="shared" si="9"/>
        <v>2.0490892594823205</v>
      </c>
      <c r="AM6">
        <f t="shared" si="10"/>
        <v>1.8353615720008454</v>
      </c>
      <c r="AN6">
        <f t="shared" si="11"/>
        <v>1.6642754089488569</v>
      </c>
      <c r="AO6">
        <f t="shared" si="12"/>
        <v>1.5324531148268052</v>
      </c>
      <c r="AP6">
        <f t="shared" si="13"/>
        <v>1.4364142183868143</v>
      </c>
      <c r="AQ6">
        <f t="shared" si="14"/>
        <v>1.3736363894398027</v>
      </c>
      <c r="AT6">
        <f t="shared" si="31"/>
        <v>79.856111497140006</v>
      </c>
      <c r="AU6">
        <f t="shared" si="15"/>
        <v>73.125300544248816</v>
      </c>
      <c r="AV6">
        <f t="shared" si="16"/>
        <v>66.382742723168946</v>
      </c>
      <c r="AW6">
        <f t="shared" si="17"/>
        <v>59.512471544260471</v>
      </c>
      <c r="AX6">
        <f t="shared" si="18"/>
        <v>52.307092489220693</v>
      </c>
      <c r="AY6">
        <f t="shared" si="19"/>
        <v>44.449811270410905</v>
      </c>
      <c r="AZ6">
        <f t="shared" si="20"/>
        <v>35.470596920241853</v>
      </c>
      <c r="BA6">
        <f t="shared" si="21"/>
        <v>24.604600881249336</v>
      </c>
      <c r="BB6">
        <f t="shared" si="34"/>
        <v>10.327114498385923</v>
      </c>
      <c r="BC6">
        <f t="shared" si="35"/>
        <v>10.284417837247279</v>
      </c>
      <c r="BD6">
        <f t="shared" si="22"/>
        <v>24.561878400630256</v>
      </c>
      <c r="BE6">
        <f t="shared" si="23"/>
        <v>35.427774193780664</v>
      </c>
      <c r="BF6">
        <f t="shared" si="24"/>
        <v>44.407605100767924</v>
      </c>
      <c r="BG6">
        <f t="shared" si="25"/>
        <v>52.266732495003005</v>
      </c>
      <c r="BH6">
        <f t="shared" si="26"/>
        <v>59.475538318365196</v>
      </c>
      <c r="BI6">
        <f t="shared" si="27"/>
        <v>66.351069205876684</v>
      </c>
      <c r="BJ6">
        <f t="shared" si="28"/>
        <v>73.100815422434337</v>
      </c>
      <c r="BK6">
        <f t="shared" si="29"/>
        <v>79.84057510759375</v>
      </c>
    </row>
    <row r="7" spans="1:63">
      <c r="A7" s="11">
        <v>1000</v>
      </c>
      <c r="B7" t="s">
        <v>20</v>
      </c>
      <c r="C7">
        <v>4.7566379339425691</v>
      </c>
      <c r="D7">
        <v>4.8400194552913849</v>
      </c>
      <c r="E7">
        <v>5.0098711506942539</v>
      </c>
      <c r="F7">
        <v>5.2724899643589191</v>
      </c>
      <c r="G7">
        <v>5.637542432950017</v>
      </c>
      <c r="H7" s="2">
        <v>6.1180409092378687</v>
      </c>
      <c r="I7" s="3">
        <v>6.7295687142805223</v>
      </c>
      <c r="J7" s="3">
        <v>7.4874360473617436</v>
      </c>
      <c r="K7" s="3">
        <v>8.3990009685586013</v>
      </c>
      <c r="L7" s="4">
        <v>9.4466766086985992</v>
      </c>
      <c r="M7">
        <v>10.560329351906686</v>
      </c>
      <c r="N7">
        <v>11.608004992046686</v>
      </c>
      <c r="O7">
        <v>12.519569913243544</v>
      </c>
      <c r="P7">
        <v>13.277437246324766</v>
      </c>
      <c r="Q7">
        <v>13.888965051367416</v>
      </c>
      <c r="R7" s="2">
        <v>14.369463527655267</v>
      </c>
      <c r="S7" s="3">
        <v>14.734515996246362</v>
      </c>
      <c r="T7" s="3">
        <v>14.99713480991103</v>
      </c>
      <c r="U7" s="3">
        <v>15.166986505313904</v>
      </c>
      <c r="V7" s="4">
        <v>15.250368026662718</v>
      </c>
      <c r="W7" s="6"/>
      <c r="X7" s="6"/>
      <c r="Y7" s="6"/>
      <c r="Z7">
        <f t="shared" si="30"/>
        <v>1.2109765514238415</v>
      </c>
      <c r="AA7">
        <f t="shared" si="0"/>
        <v>1.2678581810941167</v>
      </c>
      <c r="AB7">
        <f t="shared" si="1"/>
        <v>1.3524513321449336</v>
      </c>
      <c r="AC7">
        <f t="shared" si="2"/>
        <v>1.4638573906739447</v>
      </c>
      <c r="AD7">
        <f t="shared" si="3"/>
        <v>1.6003021475129862</v>
      </c>
      <c r="AE7">
        <f t="shared" si="4"/>
        <v>1.7574918423977082</v>
      </c>
      <c r="AF7">
        <f t="shared" si="5"/>
        <v>1.9248800802983586</v>
      </c>
      <c r="AG7">
        <f t="shared" si="6"/>
        <v>2.0791217238175514</v>
      </c>
      <c r="AH7">
        <f t="shared" si="32"/>
        <v>2.1786964973416616</v>
      </c>
      <c r="AI7">
        <f t="shared" si="33"/>
        <v>2.1784530506680926</v>
      </c>
      <c r="AJ7">
        <f t="shared" si="7"/>
        <v>2.0784737606682864</v>
      </c>
      <c r="AK7">
        <f t="shared" si="8"/>
        <v>1.9239157752193661</v>
      </c>
      <c r="AL7">
        <f t="shared" si="9"/>
        <v>1.7562773623124934</v>
      </c>
      <c r="AM7">
        <f t="shared" si="10"/>
        <v>1.5988855910338995</v>
      </c>
      <c r="AN7">
        <f t="shared" si="11"/>
        <v>1.4622753207621282</v>
      </c>
      <c r="AO7">
        <f t="shared" si="12"/>
        <v>1.3507344456224157</v>
      </c>
      <c r="AP7">
        <f t="shared" si="13"/>
        <v>1.266036012711576</v>
      </c>
      <c r="AQ7">
        <f t="shared" si="14"/>
        <v>1.2090808724856623</v>
      </c>
      <c r="AT7">
        <f t="shared" si="31"/>
        <v>77.931811378864992</v>
      </c>
      <c r="AU7">
        <f t="shared" si="15"/>
        <v>70.057963694777584</v>
      </c>
      <c r="AV7">
        <f t="shared" si="16"/>
        <v>62.34991377254152</v>
      </c>
      <c r="AW7">
        <f t="shared" si="17"/>
        <v>54.718407359875656</v>
      </c>
      <c r="AX7">
        <f t="shared" si="18"/>
        <v>46.970886805464247</v>
      </c>
      <c r="AY7">
        <f t="shared" si="19"/>
        <v>38.81596918847616</v>
      </c>
      <c r="AZ7">
        <f t="shared" si="20"/>
        <v>29.855469552404486</v>
      </c>
      <c r="BA7">
        <f t="shared" si="21"/>
        <v>19.552177786444854</v>
      </c>
      <c r="BB7">
        <f t="shared" si="34"/>
        <v>7.239646037165512</v>
      </c>
      <c r="BC7">
        <f t="shared" si="35"/>
        <v>7.1890634330949172</v>
      </c>
      <c r="BD7">
        <f t="shared" si="22"/>
        <v>19.50181744487487</v>
      </c>
      <c r="BE7">
        <f t="shared" si="23"/>
        <v>29.805396457874579</v>
      </c>
      <c r="BF7">
        <f t="shared" si="24"/>
        <v>38.766689526057895</v>
      </c>
      <c r="BG7">
        <f t="shared" si="25"/>
        <v>46.923480176568347</v>
      </c>
      <c r="BH7">
        <f t="shared" si="26"/>
        <v>54.674530330985711</v>
      </c>
      <c r="BI7">
        <f t="shared" si="27"/>
        <v>62.3117487098434</v>
      </c>
      <c r="BJ7">
        <f t="shared" si="28"/>
        <v>70.02803656336097</v>
      </c>
      <c r="BK7">
        <f t="shared" si="29"/>
        <v>77.912600160625018</v>
      </c>
    </row>
    <row r="8" spans="1:63" ht="15.75" thickBot="1">
      <c r="A8" s="15">
        <v>2</v>
      </c>
      <c r="B8" t="s">
        <v>21</v>
      </c>
      <c r="C8">
        <v>5.3046409559010756</v>
      </c>
      <c r="D8">
        <v>5.3888622668324695</v>
      </c>
      <c r="E8">
        <v>5.5593736357131203</v>
      </c>
      <c r="F8">
        <v>5.8202388846710909</v>
      </c>
      <c r="G8">
        <v>6.1772742070984288</v>
      </c>
      <c r="H8" s="5">
        <v>6.6374054491369385</v>
      </c>
      <c r="I8" s="6">
        <v>7.2071779811801262</v>
      </c>
      <c r="J8" s="6">
        <v>7.8896667065290345</v>
      </c>
      <c r="K8" s="6">
        <v>8.678816866080016</v>
      </c>
      <c r="L8" s="7">
        <v>9.5509396848224704</v>
      </c>
      <c r="M8">
        <v>10.45698820769038</v>
      </c>
      <c r="N8">
        <v>11.329111026432834</v>
      </c>
      <c r="O8">
        <v>12.118261185983812</v>
      </c>
      <c r="P8">
        <v>12.800749911332717</v>
      </c>
      <c r="Q8">
        <v>13.370522443375911</v>
      </c>
      <c r="R8" s="5">
        <v>13.830653685414417</v>
      </c>
      <c r="S8" s="6">
        <v>14.187689007841755</v>
      </c>
      <c r="T8" s="6">
        <v>14.448554256799724</v>
      </c>
      <c r="U8" s="6">
        <v>14.619065625680376</v>
      </c>
      <c r="V8" s="7">
        <v>14.70328693661177</v>
      </c>
      <c r="W8" s="6"/>
      <c r="X8" s="6"/>
      <c r="Y8" s="6"/>
      <c r="Z8">
        <f t="shared" si="30"/>
        <v>1.042929190616404</v>
      </c>
      <c r="AA8">
        <f t="shared" si="0"/>
        <v>1.0969752373120032</v>
      </c>
      <c r="AB8">
        <f t="shared" si="1"/>
        <v>1.1748829582238367</v>
      </c>
      <c r="AC8">
        <f t="shared" si="2"/>
        <v>1.2731654508685593</v>
      </c>
      <c r="AD8">
        <f t="shared" si="3"/>
        <v>1.3870134458228855</v>
      </c>
      <c r="AE8">
        <f t="shared" si="4"/>
        <v>1.5092641012839885</v>
      </c>
      <c r="AF8">
        <f t="shared" si="5"/>
        <v>1.6286715066596351</v>
      </c>
      <c r="AG8">
        <f t="shared" si="6"/>
        <v>1.7282883844490278</v>
      </c>
      <c r="AH8">
        <f t="shared" si="32"/>
        <v>1.7867176386767594</v>
      </c>
      <c r="AI8">
        <f t="shared" si="33"/>
        <v>1.7865488187679806</v>
      </c>
      <c r="AJ8">
        <f t="shared" si="7"/>
        <v>1.7278102787203549</v>
      </c>
      <c r="AK8">
        <f t="shared" si="8"/>
        <v>1.6279282560032973</v>
      </c>
      <c r="AL8">
        <f t="shared" si="9"/>
        <v>1.5082954159247526</v>
      </c>
      <c r="AM8">
        <f t="shared" si="10"/>
        <v>1.3858508200616015</v>
      </c>
      <c r="AN8">
        <f t="shared" si="11"/>
        <v>1.2718342048162554</v>
      </c>
      <c r="AO8">
        <f t="shared" si="12"/>
        <v>1.1734062370759155</v>
      </c>
      <c r="AP8">
        <f t="shared" si="13"/>
        <v>1.0953787108634236</v>
      </c>
      <c r="AQ8">
        <f t="shared" si="14"/>
        <v>1.0412452224028141</v>
      </c>
      <c r="AT8">
        <f t="shared" si="31"/>
        <v>75.864879258689015</v>
      </c>
      <c r="AU8">
        <f t="shared" si="15"/>
        <v>66.845601051940861</v>
      </c>
      <c r="AV8">
        <f t="shared" si="16"/>
        <v>58.27116944653423</v>
      </c>
      <c r="AW8">
        <f t="shared" si="17"/>
        <v>50.07243021661774</v>
      </c>
      <c r="AX8">
        <f t="shared" si="18"/>
        <v>42.053570587830045</v>
      </c>
      <c r="AY8">
        <f t="shared" si="19"/>
        <v>33.931378798399663</v>
      </c>
      <c r="AZ8">
        <f t="shared" si="20"/>
        <v>25.367722293028603</v>
      </c>
      <c r="BA8">
        <f t="shared" si="21"/>
        <v>16.008221318479716</v>
      </c>
      <c r="BB8">
        <f t="shared" si="34"/>
        <v>5.6064084147702484</v>
      </c>
      <c r="BC8">
        <f t="shared" si="35"/>
        <v>5.5509775989482621</v>
      </c>
      <c r="BD8">
        <f t="shared" si="22"/>
        <v>15.952863723562769</v>
      </c>
      <c r="BE8">
        <f t="shared" si="23"/>
        <v>25.312491539149544</v>
      </c>
      <c r="BF8">
        <f t="shared" si="24"/>
        <v>33.876640440298502</v>
      </c>
      <c r="BG8">
        <f t="shared" si="25"/>
        <v>42.000255765393355</v>
      </c>
      <c r="BH8">
        <f t="shared" si="26"/>
        <v>50.022214032538798</v>
      </c>
      <c r="BI8">
        <f t="shared" si="27"/>
        <v>58.226570556199086</v>
      </c>
      <c r="BJ8">
        <f t="shared" si="28"/>
        <v>66.809878381392679</v>
      </c>
      <c r="BK8">
        <f t="shared" si="29"/>
        <v>75.841537947926113</v>
      </c>
    </row>
    <row r="9" spans="1:63" ht="15.75" thickBot="1">
      <c r="A9" s="9">
        <v>0</v>
      </c>
      <c r="B9" t="s">
        <v>22</v>
      </c>
      <c r="C9">
        <v>5.768369061005008</v>
      </c>
      <c r="D9">
        <v>5.8513614145097108</v>
      </c>
      <c r="E9">
        <v>6.0184686347570677</v>
      </c>
      <c r="F9">
        <v>6.2717641256412486</v>
      </c>
      <c r="G9">
        <v>6.6138564557953439</v>
      </c>
      <c r="H9" s="5">
        <v>7.047075093229906</v>
      </c>
      <c r="I9" s="6">
        <v>7.5720174490171424</v>
      </c>
      <c r="J9" s="6">
        <v>8.1851823257864833</v>
      </c>
      <c r="K9" s="6">
        <v>8.8756064987546832</v>
      </c>
      <c r="L9" s="7">
        <v>9.6212234512201853</v>
      </c>
      <c r="M9">
        <v>10.38751916205416</v>
      </c>
      <c r="N9">
        <v>11.133136114519658</v>
      </c>
      <c r="O9">
        <v>11.823560287487862</v>
      </c>
      <c r="P9">
        <v>12.436725164257201</v>
      </c>
      <c r="Q9">
        <v>12.96166752004444</v>
      </c>
      <c r="R9" s="5">
        <v>13.394886157479</v>
      </c>
      <c r="S9" s="6">
        <v>13.736978487633092</v>
      </c>
      <c r="T9" s="6">
        <v>13.990273978517273</v>
      </c>
      <c r="U9" s="6">
        <v>14.157381198764627</v>
      </c>
      <c r="V9" s="7">
        <v>14.240373552269332</v>
      </c>
      <c r="W9" s="6"/>
      <c r="X9" s="6"/>
      <c r="Y9" s="6"/>
      <c r="Z9">
        <f t="shared" si="30"/>
        <v>0.87723162476522232</v>
      </c>
      <c r="AA9">
        <f t="shared" si="0"/>
        <v>0.93213032903277815</v>
      </c>
      <c r="AB9">
        <f t="shared" si="1"/>
        <v>1.0086621767124568</v>
      </c>
      <c r="AC9">
        <f t="shared" si="2"/>
        <v>1.1011804442594706</v>
      </c>
      <c r="AD9">
        <f t="shared" si="3"/>
        <v>1.2030839057913478</v>
      </c>
      <c r="AE9">
        <f t="shared" si="4"/>
        <v>1.3063990850155851</v>
      </c>
      <c r="AF9">
        <f t="shared" si="5"/>
        <v>1.4011585491958574</v>
      </c>
      <c r="AG9">
        <f t="shared" si="6"/>
        <v>1.4753574225025818</v>
      </c>
      <c r="AH9">
        <f t="shared" si="32"/>
        <v>1.5166538988360514</v>
      </c>
      <c r="AI9">
        <f t="shared" si="33"/>
        <v>1.5165352473371827</v>
      </c>
      <c r="AJ9">
        <f t="shared" si="7"/>
        <v>1.4750116062840415</v>
      </c>
      <c r="AK9">
        <f t="shared" si="8"/>
        <v>1.4006051924342919</v>
      </c>
      <c r="AL9">
        <f t="shared" si="9"/>
        <v>1.3056577949955115</v>
      </c>
      <c r="AM9">
        <f t="shared" si="10"/>
        <v>1.2021706131254606</v>
      </c>
      <c r="AN9">
        <f t="shared" si="11"/>
        <v>1.1001078043540091</v>
      </c>
      <c r="AO9">
        <f t="shared" si="12"/>
        <v>1.0074427171363092</v>
      </c>
      <c r="AP9">
        <f t="shared" si="13"/>
        <v>0.93078179484888601</v>
      </c>
      <c r="AQ9">
        <f t="shared" si="14"/>
        <v>0.87578323718194595</v>
      </c>
      <c r="AT9">
        <f t="shared" si="31"/>
        <v>73.437282623545912</v>
      </c>
      <c r="AU9">
        <f t="shared" si="15"/>
        <v>63.193180894117496</v>
      </c>
      <c r="AV9">
        <f t="shared" si="16"/>
        <v>53.82507923919659</v>
      </c>
      <c r="AW9">
        <f t="shared" si="17"/>
        <v>45.246665809747526</v>
      </c>
      <c r="AX9">
        <f t="shared" si="18"/>
        <v>37.211441184238907</v>
      </c>
      <c r="AY9">
        <f t="shared" si="19"/>
        <v>29.404949236407827</v>
      </c>
      <c r="AZ9">
        <f t="shared" si="20"/>
        <v>21.508831256994604</v>
      </c>
      <c r="BA9">
        <f t="shared" si="21"/>
        <v>13.257368064866917</v>
      </c>
      <c r="BB9">
        <f t="shared" si="34"/>
        <v>4.531752303524418</v>
      </c>
      <c r="BC9">
        <f t="shared" si="35"/>
        <v>4.4748344111172162</v>
      </c>
      <c r="BD9">
        <f t="shared" si="22"/>
        <v>13.200228714987983</v>
      </c>
      <c r="BE9">
        <f t="shared" si="23"/>
        <v>21.451313917071477</v>
      </c>
      <c r="BF9">
        <f t="shared" si="24"/>
        <v>29.347174356383309</v>
      </c>
      <c r="BG9">
        <f t="shared" si="25"/>
        <v>37.154077430382308</v>
      </c>
      <c r="BH9">
        <f t="shared" si="26"/>
        <v>45.191248774429823</v>
      </c>
      <c r="BI9">
        <f t="shared" si="27"/>
        <v>53.77434572629123</v>
      </c>
      <c r="BJ9">
        <f t="shared" si="28"/>
        <v>63.151224123210064</v>
      </c>
      <c r="BK9">
        <f t="shared" si="29"/>
        <v>73.40909469968652</v>
      </c>
    </row>
    <row r="10" spans="1:63" ht="15.75" thickBot="1">
      <c r="A10" s="16">
        <v>0.1</v>
      </c>
      <c r="B10" t="s">
        <v>23</v>
      </c>
      <c r="C10">
        <v>6.1490456977948273</v>
      </c>
      <c r="D10">
        <v>6.2296865806443797</v>
      </c>
      <c r="E10">
        <v>6.3913162483830135</v>
      </c>
      <c r="F10">
        <v>6.6344334125878568</v>
      </c>
      <c r="G10">
        <v>6.9592532824938163</v>
      </c>
      <c r="H10" s="5">
        <v>7.3649619042951491</v>
      </c>
      <c r="I10" s="6">
        <v>7.848575281246136</v>
      </c>
      <c r="J10" s="6">
        <v>8.4033795342733058</v>
      </c>
      <c r="K10" s="6">
        <v>9.0171442374181456</v>
      </c>
      <c r="L10" s="7">
        <v>9.6707693447956178</v>
      </c>
      <c r="M10">
        <v>10.338669760393499</v>
      </c>
      <c r="N10">
        <v>10.992294867770969</v>
      </c>
      <c r="O10">
        <v>11.606059570915809</v>
      </c>
      <c r="P10">
        <v>12.160863823942979</v>
      </c>
      <c r="Q10">
        <v>12.64447720089397</v>
      </c>
      <c r="R10" s="5">
        <v>13.050185822695299</v>
      </c>
      <c r="S10" s="6">
        <v>13.375005692601256</v>
      </c>
      <c r="T10" s="6">
        <v>13.618122856806101</v>
      </c>
      <c r="U10" s="6">
        <v>13.779752524544735</v>
      </c>
      <c r="V10" s="7">
        <v>13.860393407394284</v>
      </c>
      <c r="W10" s="6"/>
      <c r="X10" s="6"/>
      <c r="Y10" s="6"/>
      <c r="Z10">
        <f t="shared" si="30"/>
        <v>0.71772369556043092</v>
      </c>
      <c r="AA10">
        <f t="shared" si="0"/>
        <v>0.77775775571298078</v>
      </c>
      <c r="AB10">
        <f t="shared" si="1"/>
        <v>0.85833411356600819</v>
      </c>
      <c r="AC10">
        <f t="shared" si="2"/>
        <v>0.95161862991246005</v>
      </c>
      <c r="AD10">
        <f t="shared" si="3"/>
        <v>1.0497809692031865</v>
      </c>
      <c r="AE10">
        <f t="shared" si="4"/>
        <v>1.1447712274406243</v>
      </c>
      <c r="AF10">
        <f t="shared" si="5"/>
        <v>1.2279908916757265</v>
      </c>
      <c r="AG10">
        <f t="shared" si="6"/>
        <v>1.2905035690675617</v>
      </c>
      <c r="AH10">
        <f t="shared" si="32"/>
        <v>1.3242404314974201</v>
      </c>
      <c r="AI10">
        <f t="shared" si="33"/>
        <v>1.3241600508608564</v>
      </c>
      <c r="AJ10">
        <f t="shared" si="7"/>
        <v>1.2902657581805008</v>
      </c>
      <c r="AK10">
        <f t="shared" si="8"/>
        <v>1.2276026356138063</v>
      </c>
      <c r="AL10">
        <f t="shared" si="9"/>
        <v>1.144239193561021</v>
      </c>
      <c r="AM10">
        <f t="shared" si="10"/>
        <v>1.0491091757459707</v>
      </c>
      <c r="AN10">
        <f t="shared" si="11"/>
        <v>0.95080824038355505</v>
      </c>
      <c r="AO10">
        <f t="shared" si="12"/>
        <v>0.8573857834573172</v>
      </c>
      <c r="AP10">
        <f t="shared" si="13"/>
        <v>0.77667753739474632</v>
      </c>
      <c r="AQ10">
        <f t="shared" si="14"/>
        <v>0.71653275419553519</v>
      </c>
      <c r="AT10">
        <f t="shared" si="31"/>
        <v>70.274148223835567</v>
      </c>
      <c r="AU10">
        <f t="shared" si="15"/>
        <v>58.642496682764616</v>
      </c>
      <c r="AV10">
        <f t="shared" si="16"/>
        <v>48.57379529054846</v>
      </c>
      <c r="AW10">
        <f t="shared" si="17"/>
        <v>39.856114663676259</v>
      </c>
      <c r="AX10">
        <f t="shared" si="18"/>
        <v>32.097913858136572</v>
      </c>
      <c r="AY10">
        <f t="shared" si="19"/>
        <v>24.893631681165662</v>
      </c>
      <c r="AZ10">
        <f t="shared" si="20"/>
        <v>17.897537714096046</v>
      </c>
      <c r="BA10">
        <f t="shared" si="21"/>
        <v>10.860666227762513</v>
      </c>
      <c r="BB10">
        <f t="shared" si="34"/>
        <v>3.6696009812834611</v>
      </c>
      <c r="BC10">
        <f t="shared" si="35"/>
        <v>3.6149611129420074</v>
      </c>
      <c r="BD10">
        <f t="shared" si="22"/>
        <v>10.805482219180535</v>
      </c>
      <c r="BE10">
        <f t="shared" si="23"/>
        <v>17.841336874348517</v>
      </c>
      <c r="BF10">
        <f t="shared" si="24"/>
        <v>24.836156817621905</v>
      </c>
      <c r="BG10">
        <f t="shared" si="25"/>
        <v>32.039370035273031</v>
      </c>
      <c r="BH10">
        <f t="shared" si="26"/>
        <v>39.797578708465835</v>
      </c>
      <c r="BI10">
        <f t="shared" si="27"/>
        <v>48.517844148608937</v>
      </c>
      <c r="BJ10">
        <f t="shared" si="28"/>
        <v>58.593918667976482</v>
      </c>
      <c r="BK10">
        <f t="shared" si="29"/>
        <v>70.23999366596675</v>
      </c>
    </row>
    <row r="11" spans="1:63" ht="15.75" thickBot="1">
      <c r="A11" s="16">
        <v>0.1</v>
      </c>
      <c r="B11" t="s">
        <v>24</v>
      </c>
      <c r="C11">
        <v>6.4490176274658495</v>
      </c>
      <c r="D11">
        <v>6.5269591376309624</v>
      </c>
      <c r="E11">
        <v>6.6826125413039934</v>
      </c>
      <c r="F11">
        <v>6.9153361696243367</v>
      </c>
      <c r="G11">
        <v>7.223697533126427</v>
      </c>
      <c r="H11" s="12">
        <v>7.6048801360866021</v>
      </c>
      <c r="I11" s="13">
        <v>8.0538784133278671</v>
      </c>
      <c r="J11" s="13">
        <v>8.5625524686298267</v>
      </c>
      <c r="K11" s="13">
        <v>9.1187577478987762</v>
      </c>
      <c r="L11" s="14">
        <v>9.7059761062652807</v>
      </c>
      <c r="M11">
        <v>10.304031843133558</v>
      </c>
      <c r="N11">
        <v>10.891250201500059</v>
      </c>
      <c r="O11">
        <v>11.447455480769012</v>
      </c>
      <c r="P11">
        <v>11.956129536070973</v>
      </c>
      <c r="Q11">
        <v>12.405127813312236</v>
      </c>
      <c r="R11" s="12">
        <v>12.786310416272411</v>
      </c>
      <c r="S11" s="13">
        <v>13.094671779774499</v>
      </c>
      <c r="T11" s="13">
        <v>13.327395408094842</v>
      </c>
      <c r="U11" s="13">
        <v>13.483048811767874</v>
      </c>
      <c r="V11" s="14">
        <v>13.560990321932989</v>
      </c>
      <c r="W11" s="6"/>
      <c r="X11" s="6"/>
      <c r="Y11" s="6"/>
      <c r="Z11">
        <f t="shared" si="30"/>
        <v>0.56710952848101737</v>
      </c>
      <c r="AA11">
        <f t="shared" si="0"/>
        <v>0.63743326179396476</v>
      </c>
      <c r="AB11">
        <f t="shared" si="1"/>
        <v>0.72736942725371967</v>
      </c>
      <c r="AC11">
        <f t="shared" si="2"/>
        <v>0.82668404420740793</v>
      </c>
      <c r="AD11">
        <f t="shared" si="3"/>
        <v>0.92677163636698201</v>
      </c>
      <c r="AE11">
        <f t="shared" si="4"/>
        <v>1.0199220617076561</v>
      </c>
      <c r="AF11">
        <f t="shared" si="5"/>
        <v>1.0987592645090465</v>
      </c>
      <c r="AG11">
        <f t="shared" si="6"/>
        <v>1.1563096271867108</v>
      </c>
      <c r="AH11">
        <f t="shared" si="32"/>
        <v>1.1867670113968103</v>
      </c>
      <c r="AI11">
        <f t="shared" si="33"/>
        <v>1.1867171725531356</v>
      </c>
      <c r="AJ11">
        <f t="shared" si="7"/>
        <v>1.1561608269005534</v>
      </c>
      <c r="AK11">
        <f t="shared" si="8"/>
        <v>1.0985127039003155</v>
      </c>
      <c r="AL11">
        <f t="shared" si="9"/>
        <v>1.0195776789071724</v>
      </c>
      <c r="AM11">
        <f t="shared" si="10"/>
        <v>0.92632652442154195</v>
      </c>
      <c r="AN11">
        <f t="shared" si="11"/>
        <v>0.82613157125615344</v>
      </c>
      <c r="AO11">
        <f t="shared" si="12"/>
        <v>0.72669994178614261</v>
      </c>
      <c r="AP11">
        <f t="shared" si="13"/>
        <v>0.63663873968948359</v>
      </c>
      <c r="AQ11">
        <f t="shared" si="14"/>
        <v>0.5661963123247592</v>
      </c>
      <c r="AT11">
        <f t="shared" si="31"/>
        <v>65.677414077067567</v>
      </c>
      <c r="AU11">
        <f t="shared" si="15"/>
        <v>52.463894776730598</v>
      </c>
      <c r="AV11">
        <f t="shared" si="16"/>
        <v>41.937136855693538</v>
      </c>
      <c r="AW11">
        <f t="shared" si="17"/>
        <v>33.477892271640208</v>
      </c>
      <c r="AX11">
        <f t="shared" si="18"/>
        <v>26.392347503712848</v>
      </c>
      <c r="AY11">
        <f t="shared" si="19"/>
        <v>20.121933384841544</v>
      </c>
      <c r="AZ11">
        <f t="shared" si="20"/>
        <v>14.265688079288177</v>
      </c>
      <c r="BA11">
        <f t="shared" si="21"/>
        <v>8.5620231800383308</v>
      </c>
      <c r="BB11">
        <f t="shared" si="34"/>
        <v>2.874292447771424</v>
      </c>
      <c r="BC11">
        <f t="shared" si="35"/>
        <v>2.8259576225881293</v>
      </c>
      <c r="BD11">
        <f t="shared" si="22"/>
        <v>8.5129019958807426</v>
      </c>
      <c r="BE11">
        <f t="shared" si="23"/>
        <v>14.215018555520704</v>
      </c>
      <c r="BF11">
        <f t="shared" si="24"/>
        <v>20.069042151064863</v>
      </c>
      <c r="BG11">
        <f t="shared" si="25"/>
        <v>26.336809538789385</v>
      </c>
      <c r="BH11">
        <f t="shared" si="26"/>
        <v>33.419905722692654</v>
      </c>
      <c r="BI11">
        <f t="shared" si="27"/>
        <v>41.878346052100675</v>
      </c>
      <c r="BJ11">
        <f t="shared" si="28"/>
        <v>52.408930588021441</v>
      </c>
      <c r="BK11">
        <f t="shared" si="29"/>
        <v>65.635632633521439</v>
      </c>
    </row>
    <row r="12" spans="1:63">
      <c r="A12" s="16">
        <v>0</v>
      </c>
      <c r="B12" t="s">
        <v>25</v>
      </c>
      <c r="C12">
        <v>6.6709803763564155</v>
      </c>
      <c r="D12">
        <v>6.7464521305051575</v>
      </c>
      <c r="E12">
        <v>6.8967709389946554</v>
      </c>
      <c r="F12">
        <v>7.1205335209276113</v>
      </c>
      <c r="G12">
        <v>7.4152528737903456</v>
      </c>
      <c r="H12">
        <v>7.776915023135504</v>
      </c>
      <c r="I12">
        <v>8.1994380969436893</v>
      </c>
      <c r="J12">
        <v>8.674126508676121</v>
      </c>
      <c r="K12">
        <v>9.1892905090047705</v>
      </c>
      <c r="L12">
        <v>9.7302778190248151</v>
      </c>
      <c r="M12">
        <v>10.280163634236601</v>
      </c>
      <c r="N12">
        <v>10.821150944256644</v>
      </c>
      <c r="O12">
        <v>11.336314944585295</v>
      </c>
      <c r="P12">
        <v>11.811003356317729</v>
      </c>
      <c r="Q12">
        <v>12.233526430125913</v>
      </c>
      <c r="R12">
        <v>12.595188579471069</v>
      </c>
      <c r="S12">
        <v>12.8899079323338</v>
      </c>
      <c r="T12">
        <v>13.113670514266758</v>
      </c>
      <c r="U12">
        <v>13.263989322756254</v>
      </c>
      <c r="V12">
        <v>13.339461076905</v>
      </c>
      <c r="Z12">
        <f t="shared" si="30"/>
        <v>0.42840066151257233</v>
      </c>
      <c r="AA12">
        <f t="shared" si="0"/>
        <v>0.51557894060656895</v>
      </c>
      <c r="AB12">
        <f t="shared" si="1"/>
        <v>0.61967225314708507</v>
      </c>
      <c r="AC12">
        <f t="shared" si="2"/>
        <v>0.7285287700825166</v>
      </c>
      <c r="AD12">
        <f t="shared" si="3"/>
        <v>0.8337348089599883</v>
      </c>
      <c r="AE12">
        <f t="shared" si="4"/>
        <v>0.9284684926333906</v>
      </c>
      <c r="AF12">
        <f t="shared" si="5"/>
        <v>1.0065541455260358</v>
      </c>
      <c r="AG12">
        <f t="shared" si="6"/>
        <v>1.0624123918427577</v>
      </c>
      <c r="AH12">
        <f t="shared" si="32"/>
        <v>1.0915928978283378</v>
      </c>
      <c r="AI12">
        <f t="shared" si="33"/>
        <v>1.0915667857762441</v>
      </c>
      <c r="AJ12">
        <f t="shared" si="7"/>
        <v>1.0623339554376381</v>
      </c>
      <c r="AK12">
        <f t="shared" si="8"/>
        <v>1.0064227282537166</v>
      </c>
      <c r="AL12">
        <f t="shared" si="9"/>
        <v>0.92828201697649326</v>
      </c>
      <c r="AM12">
        <f t="shared" si="10"/>
        <v>0.83348860349888021</v>
      </c>
      <c r="AN12">
        <f t="shared" si="11"/>
        <v>0.7282141482181409</v>
      </c>
      <c r="AO12">
        <f t="shared" si="12"/>
        <v>0.6192750593361096</v>
      </c>
      <c r="AP12">
        <f t="shared" si="13"/>
        <v>0.5150797375762155</v>
      </c>
      <c r="AQ12">
        <f t="shared" si="14"/>
        <v>0.42778402069563481</v>
      </c>
      <c r="AT12">
        <f t="shared" si="31"/>
        <v>58.19505147038862</v>
      </c>
      <c r="AU12">
        <f t="shared" si="15"/>
        <v>43.486162922316403</v>
      </c>
      <c r="AV12">
        <f t="shared" si="16"/>
        <v>33.207343607970749</v>
      </c>
      <c r="AW12">
        <f t="shared" si="17"/>
        <v>25.715087440438968</v>
      </c>
      <c r="AX12">
        <f t="shared" si="18"/>
        <v>19.853230633720116</v>
      </c>
      <c r="AY12">
        <f t="shared" si="19"/>
        <v>14.909618154259148</v>
      </c>
      <c r="AZ12">
        <f t="shared" si="20"/>
        <v>10.45237536093722</v>
      </c>
      <c r="BA12">
        <f t="shared" si="21"/>
        <v>6.223605682825899</v>
      </c>
      <c r="BB12">
        <f t="shared" si="34"/>
        <v>2.0808539957132015</v>
      </c>
      <c r="BC12">
        <f t="shared" si="35"/>
        <v>2.0427808600223627</v>
      </c>
      <c r="BD12">
        <f t="shared" si="22"/>
        <v>6.1846897566522978</v>
      </c>
      <c r="BE12">
        <f t="shared" si="23"/>
        <v>10.411739609959902</v>
      </c>
      <c r="BF12">
        <f t="shared" si="24"/>
        <v>14.866326603417811</v>
      </c>
      <c r="BG12">
        <f t="shared" si="25"/>
        <v>19.806301073012445</v>
      </c>
      <c r="BH12">
        <f t="shared" si="26"/>
        <v>25.6636350023993</v>
      </c>
      <c r="BI12">
        <f t="shared" si="27"/>
        <v>33.151155624667602</v>
      </c>
      <c r="BJ12">
        <f t="shared" si="28"/>
        <v>43.427582576685381</v>
      </c>
      <c r="BK12">
        <f t="shared" si="29"/>
        <v>58.143814134680262</v>
      </c>
    </row>
    <row r="13" spans="1:63" ht="15.75" thickBot="1">
      <c r="A13" s="15">
        <v>0</v>
      </c>
      <c r="B13" t="s">
        <v>26</v>
      </c>
      <c r="C13">
        <v>6.8174007692657783</v>
      </c>
      <c r="D13">
        <v>6.8910274672174792</v>
      </c>
      <c r="E13">
        <v>7.0374149614431403</v>
      </c>
      <c r="F13">
        <v>7.2547034995353092</v>
      </c>
      <c r="G13">
        <v>7.5397948162486559</v>
      </c>
      <c r="H13">
        <v>7.8880183840494809</v>
      </c>
      <c r="I13">
        <v>8.2927618410220454</v>
      </c>
      <c r="J13">
        <v>8.7451543585776239</v>
      </c>
      <c r="K13">
        <v>9.2339293589398039</v>
      </c>
      <c r="L13">
        <v>9.7456104251847133</v>
      </c>
      <c r="M13">
        <v>10.265123329196067</v>
      </c>
      <c r="N13">
        <v>10.776804395440973</v>
      </c>
      <c r="O13">
        <v>11.265579395803158</v>
      </c>
      <c r="P13">
        <v>11.717971913358737</v>
      </c>
      <c r="Q13">
        <v>12.122715370331301</v>
      </c>
      <c r="R13">
        <v>12.470938938132123</v>
      </c>
      <c r="S13">
        <v>12.756030254845466</v>
      </c>
      <c r="T13">
        <v>12.973318792937633</v>
      </c>
      <c r="U13">
        <v>13.119706287163295</v>
      </c>
      <c r="V13">
        <v>13.193332985114999</v>
      </c>
      <c r="Z13">
        <f t="shared" si="30"/>
        <v>0.30854403017204796</v>
      </c>
      <c r="AA13">
        <f t="shared" si="0"/>
        <v>0.42011000096820095</v>
      </c>
      <c r="AB13">
        <f t="shared" si="1"/>
        <v>0.54089885793986825</v>
      </c>
      <c r="AC13">
        <f t="shared" si="2"/>
        <v>0.66002936774090637</v>
      </c>
      <c r="AD13">
        <f t="shared" si="3"/>
        <v>0.77096525323975962</v>
      </c>
      <c r="AE13">
        <f t="shared" si="4"/>
        <v>0.86832164000135814</v>
      </c>
      <c r="AF13">
        <f t="shared" si="5"/>
        <v>0.94707327685993936</v>
      </c>
      <c r="AG13">
        <f t="shared" si="6"/>
        <v>1.0026504406055941</v>
      </c>
      <c r="AH13">
        <f t="shared" si="32"/>
        <v>1.0314451309496284</v>
      </c>
      <c r="AI13">
        <f t="shared" si="33"/>
        <v>1.0314355272931333</v>
      </c>
      <c r="AJ13">
        <f t="shared" si="7"/>
        <v>1.0026214786085337</v>
      </c>
      <c r="AK13">
        <f t="shared" si="8"/>
        <v>0.94702437833822184</v>
      </c>
      <c r="AL13">
        <f t="shared" si="9"/>
        <v>0.868251439743571</v>
      </c>
      <c r="AM13">
        <f t="shared" si="10"/>
        <v>0.77087097335817945</v>
      </c>
      <c r="AN13">
        <f t="shared" si="11"/>
        <v>0.65990574444136219</v>
      </c>
      <c r="AO13">
        <f t="shared" si="12"/>
        <v>0.54073614697939276</v>
      </c>
      <c r="AP13">
        <f t="shared" si="13"/>
        <v>0.41989017861884093</v>
      </c>
      <c r="AQ13">
        <f t="shared" si="14"/>
        <v>0.3082360975852742</v>
      </c>
      <c r="AT13">
        <f t="shared" si="31"/>
        <v>44.515876196570204</v>
      </c>
      <c r="AU13">
        <f t="shared" si="15"/>
        <v>30.041748584156647</v>
      </c>
      <c r="AV13">
        <f t="shared" si="16"/>
        <v>21.754120670670794</v>
      </c>
      <c r="AW13">
        <f t="shared" si="17"/>
        <v>16.35754101849804</v>
      </c>
      <c r="AX13">
        <f t="shared" si="18"/>
        <v>12.404990664692345</v>
      </c>
      <c r="AY13">
        <f t="shared" si="19"/>
        <v>9.2067925564280859</v>
      </c>
      <c r="AZ13">
        <f t="shared" si="20"/>
        <v>6.4020998792814137</v>
      </c>
      <c r="BA13">
        <f t="shared" si="21"/>
        <v>3.7914927300890438</v>
      </c>
      <c r="BB13">
        <f t="shared" si="34"/>
        <v>1.2644801717806042</v>
      </c>
      <c r="BC13">
        <f t="shared" si="35"/>
        <v>1.2400743331563715</v>
      </c>
      <c r="BD13">
        <f t="shared" si="22"/>
        <v>3.7664343462931735</v>
      </c>
      <c r="BE13">
        <f t="shared" si="23"/>
        <v>6.3756779954945895</v>
      </c>
      <c r="BF13">
        <f t="shared" si="24"/>
        <v>9.1781662590661455</v>
      </c>
      <c r="BG13">
        <f t="shared" si="25"/>
        <v>12.37308990281371</v>
      </c>
      <c r="BH13">
        <f t="shared" si="26"/>
        <v>16.320929635907465</v>
      </c>
      <c r="BI13">
        <f t="shared" si="27"/>
        <v>21.710872039702721</v>
      </c>
      <c r="BJ13">
        <f t="shared" si="28"/>
        <v>29.989837801507672</v>
      </c>
      <c r="BK13">
        <f t="shared" si="29"/>
        <v>44.45762676398752</v>
      </c>
    </row>
    <row r="14" spans="1:63">
      <c r="A14">
        <v>0.04</v>
      </c>
      <c r="B14" t="s">
        <v>27</v>
      </c>
      <c r="C14">
        <v>6.8901218859425102</v>
      </c>
      <c r="D14">
        <v>6.9627694293865749</v>
      </c>
      <c r="E14">
        <v>7.1070853617788821</v>
      </c>
      <c r="F14">
        <v>7.3209981213094313</v>
      </c>
      <c r="G14">
        <v>7.601131929450907</v>
      </c>
      <c r="H14">
        <v>7.942529277675856</v>
      </c>
      <c r="I14">
        <v>8.3383639464618362</v>
      </c>
      <c r="J14">
        <v>8.7797271476834151</v>
      </c>
      <c r="K14">
        <v>9.2555895650739419</v>
      </c>
      <c r="L14">
        <v>9.7530386157336615</v>
      </c>
      <c r="M14">
        <v>10.25784228415206</v>
      </c>
      <c r="N14">
        <v>10.75529133481178</v>
      </c>
      <c r="O14">
        <v>11.23115375220231</v>
      </c>
      <c r="P14">
        <v>11.672516953423891</v>
      </c>
      <c r="Q14">
        <v>12.068351622209873</v>
      </c>
      <c r="R14">
        <v>12.409748970434817</v>
      </c>
      <c r="S14">
        <v>12.689882778576292</v>
      </c>
      <c r="T14">
        <v>12.903795538106845</v>
      </c>
      <c r="U14">
        <v>13.048111470499151</v>
      </c>
      <c r="V14">
        <v>13.120759013943214</v>
      </c>
      <c r="Z14">
        <f t="shared" si="30"/>
        <v>3.1165338694522737</v>
      </c>
      <c r="AA14">
        <f t="shared" si="0"/>
        <v>2.984164524016347</v>
      </c>
      <c r="AB14">
        <f t="shared" si="1"/>
        <v>2.7893968678716528</v>
      </c>
      <c r="AC14">
        <f t="shared" si="2"/>
        <v>2.5375008422641301</v>
      </c>
      <c r="AD14">
        <f t="shared" si="3"/>
        <v>2.2369571728173452</v>
      </c>
      <c r="AE14">
        <f t="shared" si="4"/>
        <v>1.9014632273635033</v>
      </c>
      <c r="AF14">
        <f t="shared" si="5"/>
        <v>1.5543295722706605</v>
      </c>
      <c r="AG14">
        <f t="shared" si="6"/>
        <v>1.2386280478547649</v>
      </c>
      <c r="AH14">
        <f t="shared" si="32"/>
        <v>1.0340331564675207</v>
      </c>
      <c r="AI14">
        <f t="shared" si="33"/>
        <v>1.0367260450974922</v>
      </c>
      <c r="AJ14">
        <f t="shared" si="7"/>
        <v>1.2452952592114641</v>
      </c>
      <c r="AK14">
        <f t="shared" si="8"/>
        <v>1.5630080110222906</v>
      </c>
      <c r="AL14">
        <f t="shared" si="9"/>
        <v>1.9111064252507441</v>
      </c>
      <c r="AM14">
        <f t="shared" si="10"/>
        <v>2.2470940323775395</v>
      </c>
      <c r="AN14">
        <f t="shared" si="11"/>
        <v>2.5479089886241391</v>
      </c>
      <c r="AO14">
        <f t="shared" si="12"/>
        <v>2.7999615669955324</v>
      </c>
      <c r="AP14">
        <f t="shared" si="13"/>
        <v>2.9948209362419087</v>
      </c>
      <c r="AQ14">
        <f t="shared" si="14"/>
        <v>3.1272416708679853</v>
      </c>
      <c r="AT14">
        <f t="shared" si="31"/>
        <v>86.01055224105572</v>
      </c>
      <c r="AU14">
        <f t="shared" si="15"/>
        <v>83.107854642398081</v>
      </c>
      <c r="AV14">
        <f t="shared" si="16"/>
        <v>79.80053888317407</v>
      </c>
      <c r="AW14">
        <f t="shared" si="17"/>
        <v>75.824048442117473</v>
      </c>
      <c r="AX14">
        <f t="shared" si="18"/>
        <v>70.759461679455711</v>
      </c>
      <c r="AY14">
        <f t="shared" si="19"/>
        <v>63.879410110351472</v>
      </c>
      <c r="AZ14">
        <f t="shared" si="20"/>
        <v>53.83676437008198</v>
      </c>
      <c r="BA14">
        <f t="shared" si="21"/>
        <v>38.206581062848038</v>
      </c>
      <c r="BB14">
        <f t="shared" si="34"/>
        <v>14.242354107404186</v>
      </c>
      <c r="BC14">
        <f t="shared" si="35"/>
        <v>14.81736113575502</v>
      </c>
      <c r="BD14">
        <f t="shared" si="22"/>
        <v>38.594667987201049</v>
      </c>
      <c r="BE14">
        <f t="shared" si="23"/>
        <v>54.068963263354121</v>
      </c>
      <c r="BF14">
        <f t="shared" si="24"/>
        <v>64.021101300435589</v>
      </c>
      <c r="BG14">
        <f t="shared" si="25"/>
        <v>70.849662927280519</v>
      </c>
      <c r="BH14">
        <f t="shared" si="26"/>
        <v>75.883171919480858</v>
      </c>
      <c r="BI14">
        <f t="shared" si="27"/>
        <v>79.839442737911313</v>
      </c>
      <c r="BJ14">
        <f t="shared" si="28"/>
        <v>83.132506738447589</v>
      </c>
      <c r="BK14">
        <f t="shared" si="29"/>
        <v>86.024243406945232</v>
      </c>
    </row>
    <row r="15" spans="1:63">
      <c r="A15" s="9">
        <v>0</v>
      </c>
      <c r="B15" t="s">
        <v>28</v>
      </c>
      <c r="C15">
        <v>10</v>
      </c>
      <c r="D15">
        <v>10</v>
      </c>
      <c r="E15">
        <v>10</v>
      </c>
      <c r="F15">
        <v>10</v>
      </c>
      <c r="G15">
        <v>10</v>
      </c>
      <c r="H15">
        <v>10</v>
      </c>
      <c r="I15">
        <v>10</v>
      </c>
      <c r="J15">
        <v>10</v>
      </c>
      <c r="K15">
        <v>10</v>
      </c>
      <c r="L15">
        <v>10</v>
      </c>
      <c r="M15">
        <v>10</v>
      </c>
      <c r="N15">
        <v>10</v>
      </c>
      <c r="O15">
        <v>10</v>
      </c>
      <c r="P15">
        <v>10</v>
      </c>
      <c r="Q15">
        <v>10</v>
      </c>
      <c r="R15">
        <v>10</v>
      </c>
      <c r="S15">
        <v>10</v>
      </c>
      <c r="T15">
        <v>10</v>
      </c>
      <c r="U15">
        <v>10</v>
      </c>
      <c r="V15">
        <v>10</v>
      </c>
    </row>
    <row r="16" spans="1:63">
      <c r="A16" s="9">
        <v>5.0000000000000001E-3</v>
      </c>
      <c r="B16" t="s">
        <v>29</v>
      </c>
      <c r="C16">
        <v>-4.75</v>
      </c>
      <c r="D16">
        <v>-4.25</v>
      </c>
      <c r="E16">
        <v>-3.75</v>
      </c>
      <c r="F16">
        <v>-3.25</v>
      </c>
      <c r="G16">
        <v>-2.75</v>
      </c>
      <c r="H16">
        <v>-2.25</v>
      </c>
      <c r="I16">
        <v>-1.75</v>
      </c>
      <c r="J16">
        <v>-1.25</v>
      </c>
      <c r="K16">
        <v>-0.75</v>
      </c>
      <c r="L16">
        <v>-0.25</v>
      </c>
      <c r="M16" s="6">
        <v>0.25</v>
      </c>
      <c r="N16">
        <v>0.75</v>
      </c>
      <c r="O16">
        <v>1.25</v>
      </c>
      <c r="P16">
        <v>1.75</v>
      </c>
      <c r="Q16">
        <v>2.25</v>
      </c>
      <c r="R16">
        <v>2.75</v>
      </c>
      <c r="S16">
        <v>3.25</v>
      </c>
      <c r="T16">
        <v>3.75</v>
      </c>
      <c r="U16">
        <v>4.25</v>
      </c>
      <c r="V16">
        <v>4.75</v>
      </c>
      <c r="Y16">
        <f>180/3.1415*ATAN(ABS(X20-X22)/ABS(W21-Y21))</f>
        <v>45.001327204055606</v>
      </c>
    </row>
    <row r="17" spans="1:63">
      <c r="B17" t="s">
        <v>0</v>
      </c>
      <c r="C17" s="6">
        <v>-3.6245647244897512</v>
      </c>
      <c r="D17" s="6">
        <v>-3.7130733287563094</v>
      </c>
      <c r="E17" s="6">
        <v>-3.8977121768044887</v>
      </c>
      <c r="F17" s="6">
        <v>-4.1951656728771649</v>
      </c>
      <c r="G17" s="6">
        <v>-4.6343851408187717</v>
      </c>
      <c r="H17" s="6">
        <v>-5.2622135087570285</v>
      </c>
      <c r="I17" s="6">
        <v>-6.1524705235933936</v>
      </c>
      <c r="J17" s="6">
        <v>-7.420704979966489</v>
      </c>
      <c r="K17" s="6">
        <v>-9.2558395765149601</v>
      </c>
      <c r="L17" s="6">
        <v>-12.047343890703193</v>
      </c>
      <c r="M17" s="6">
        <v>12.042282546205215</v>
      </c>
      <c r="N17" s="6">
        <v>9.2507782320169838</v>
      </c>
      <c r="O17" s="6">
        <v>7.4156436354685411</v>
      </c>
      <c r="P17" s="6">
        <v>6.1474091790954191</v>
      </c>
      <c r="Q17" s="6">
        <v>5.2571521642590682</v>
      </c>
      <c r="R17" s="6">
        <v>4.6293237963207901</v>
      </c>
      <c r="S17" s="6">
        <v>4.1901043283791921</v>
      </c>
      <c r="T17" s="6">
        <v>3.8926508323065008</v>
      </c>
      <c r="U17" s="6">
        <v>3.7080119842583343</v>
      </c>
      <c r="V17" s="6">
        <v>3.6195033799917837</v>
      </c>
      <c r="W17" s="6"/>
      <c r="Y17" s="6"/>
    </row>
    <row r="18" spans="1:63">
      <c r="A18" s="17">
        <v>18.910472391291666</v>
      </c>
      <c r="B18">
        <v>1</v>
      </c>
      <c r="C18" s="6"/>
      <c r="D18" t="s">
        <v>30</v>
      </c>
      <c r="G18" s="6"/>
      <c r="I18" s="6">
        <v>31.445206732123467</v>
      </c>
      <c r="K18">
        <v>27.941512801089445</v>
      </c>
      <c r="M18">
        <v>62.978452111429675</v>
      </c>
      <c r="N18">
        <v>48.373301643408091</v>
      </c>
      <c r="O18">
        <v>38.771877566960598</v>
      </c>
      <c r="P18">
        <v>32.136475029583927</v>
      </c>
      <c r="Q18">
        <v>27.478650459431844</v>
      </c>
      <c r="R18">
        <v>24.193852555718426</v>
      </c>
      <c r="S18">
        <v>21.895856398000447</v>
      </c>
      <c r="T18">
        <v>20.339579783078651</v>
      </c>
      <c r="U18">
        <v>19.373549382331351</v>
      </c>
      <c r="V18">
        <v>18.910472391291666</v>
      </c>
      <c r="Y18">
        <f>SQRT($Z$20*ABS(X20-X22)^2+$AA$21*ABS(W21-Y21)^2)</f>
        <v>1.4142135623730951</v>
      </c>
    </row>
    <row r="19" spans="1:63">
      <c r="A19">
        <v>0</v>
      </c>
      <c r="B19" t="s">
        <v>31</v>
      </c>
      <c r="C19" s="6"/>
      <c r="D19" t="s">
        <v>32</v>
      </c>
      <c r="F19" s="6"/>
      <c r="G19" s="6"/>
      <c r="H19" s="6"/>
      <c r="I19" s="6"/>
      <c r="J19" s="6"/>
      <c r="K19" s="6"/>
      <c r="L19" s="6"/>
      <c r="M19">
        <v>105.45398019463295</v>
      </c>
      <c r="N19">
        <v>81.000402521302206</v>
      </c>
      <c r="O19">
        <v>64.924623607592878</v>
      </c>
      <c r="P19">
        <v>53.814889928320753</v>
      </c>
      <c r="Q19">
        <v>46.016238629008747</v>
      </c>
      <c r="R19">
        <v>40.516462260330023</v>
      </c>
      <c r="S19">
        <v>36.668899834093629</v>
      </c>
      <c r="T19">
        <v>34.063207296193831</v>
      </c>
      <c r="U19">
        <v>32.445771047154899</v>
      </c>
      <c r="V19">
        <v>31.670435704126906</v>
      </c>
    </row>
    <row r="20" spans="1:63">
      <c r="A20" t="s">
        <v>33</v>
      </c>
      <c r="W20" s="18"/>
      <c r="X20" s="18">
        <v>-1</v>
      </c>
      <c r="Y20" s="18"/>
      <c r="Z20">
        <v>1</v>
      </c>
      <c r="AB20" t="s">
        <v>35</v>
      </c>
    </row>
    <row r="21" spans="1:63" ht="15.75" thickBot="1">
      <c r="V21">
        <v>0</v>
      </c>
      <c r="W21" s="18"/>
      <c r="X21" s="18"/>
      <c r="Y21" s="18">
        <v>1</v>
      </c>
      <c r="AA21">
        <v>1</v>
      </c>
      <c r="AB21" t="s">
        <v>34</v>
      </c>
    </row>
    <row r="22" spans="1:63">
      <c r="A22">
        <v>10</v>
      </c>
      <c r="B22" t="s">
        <v>15</v>
      </c>
      <c r="C22" s="2">
        <v>0</v>
      </c>
      <c r="D22" s="3">
        <v>0</v>
      </c>
      <c r="E22" s="3">
        <v>0</v>
      </c>
      <c r="F22" s="3">
        <v>0</v>
      </c>
      <c r="G22" s="4">
        <v>0</v>
      </c>
      <c r="H22">
        <v>0</v>
      </c>
      <c r="I22">
        <v>0</v>
      </c>
      <c r="J22">
        <v>0</v>
      </c>
      <c r="K22">
        <v>0</v>
      </c>
      <c r="L22">
        <v>0</v>
      </c>
      <c r="M22" s="2">
        <v>20</v>
      </c>
      <c r="N22" s="3">
        <v>20</v>
      </c>
      <c r="O22" s="3">
        <v>20</v>
      </c>
      <c r="P22" s="3">
        <v>20</v>
      </c>
      <c r="Q22" s="4">
        <v>20</v>
      </c>
      <c r="R22">
        <v>20</v>
      </c>
      <c r="S22">
        <v>20</v>
      </c>
      <c r="T22">
        <v>20</v>
      </c>
      <c r="U22">
        <v>20</v>
      </c>
      <c r="V22">
        <v>20</v>
      </c>
      <c r="W22" s="18"/>
      <c r="X22" s="18"/>
      <c r="Y22" s="18"/>
      <c r="AA22">
        <v>20</v>
      </c>
      <c r="AB22">
        <v>20</v>
      </c>
      <c r="AC22">
        <v>20</v>
      </c>
      <c r="AD22">
        <v>20</v>
      </c>
      <c r="AE22">
        <v>20</v>
      </c>
      <c r="AF22">
        <v>20</v>
      </c>
      <c r="AG22">
        <v>20</v>
      </c>
      <c r="AH22">
        <v>20</v>
      </c>
      <c r="AI22">
        <v>20</v>
      </c>
      <c r="AJ22">
        <v>20</v>
      </c>
      <c r="AK22">
        <v>20</v>
      </c>
      <c r="AL22">
        <v>20</v>
      </c>
      <c r="AM22">
        <v>20</v>
      </c>
      <c r="AN22">
        <v>20</v>
      </c>
      <c r="AO22">
        <v>20</v>
      </c>
      <c r="AP22">
        <v>20</v>
      </c>
      <c r="AQ22">
        <v>20</v>
      </c>
    </row>
    <row r="23" spans="1:63">
      <c r="A23">
        <v>6.5</v>
      </c>
      <c r="B23" t="s">
        <v>16</v>
      </c>
      <c r="C23" s="5">
        <v>0.94552545201218097</v>
      </c>
      <c r="D23" s="6">
        <v>0.96667869683551599</v>
      </c>
      <c r="E23" s="6">
        <v>1.010916917460122</v>
      </c>
      <c r="F23" s="6">
        <v>1.0824645135973703</v>
      </c>
      <c r="G23" s="7">
        <v>1.1886417803451306</v>
      </c>
      <c r="H23">
        <v>1.3412773440257395</v>
      </c>
      <c r="I23">
        <v>1.5589963153502326</v>
      </c>
      <c r="J23">
        <v>1.8709515790055664</v>
      </c>
      <c r="K23">
        <v>2.3248381326007999</v>
      </c>
      <c r="L23">
        <v>3.0188873041455699</v>
      </c>
      <c r="M23" s="5">
        <v>16.981114009228104</v>
      </c>
      <c r="N23" s="6">
        <v>17.675163180772877</v>
      </c>
      <c r="O23" s="6">
        <v>18.129049734368106</v>
      </c>
      <c r="P23" s="6">
        <v>18.441004998023438</v>
      </c>
      <c r="Q23" s="7">
        <v>18.658723969347932</v>
      </c>
      <c r="R23">
        <v>18.811359533028543</v>
      </c>
      <c r="S23">
        <v>18.917536799776304</v>
      </c>
      <c r="T23">
        <v>18.989084395913551</v>
      </c>
      <c r="U23">
        <v>19.033322616538157</v>
      </c>
      <c r="V23">
        <v>19.054475861361496</v>
      </c>
      <c r="Z23">
        <f t="shared" ref="Z23:Z35" si="36">SQRT($Z$20*ABS(D22-D24)^2+$AA$21*ABS(C23-E23)^2)</f>
        <v>1.9113912986308774</v>
      </c>
      <c r="AA23">
        <f t="shared" ref="AA23:AA35" si="37">SQRT($Z$20*ABS(E22-E24)^2+$AA$21*ABS(D23-F23)^2)</f>
        <v>1.9978824075091233</v>
      </c>
      <c r="AB23">
        <f t="shared" ref="AB23:AB35" si="38">SQRT($Z$20*ABS(F22-F24)^2+$AA$21*ABS(E23-G23)^2)</f>
        <v>2.137700028330352</v>
      </c>
      <c r="AC23">
        <f t="shared" ref="AC23:AC35" si="39">SQRT($Z$20*ABS(G22-G24)^2+$AA$21*ABS(F23-H23)^2)</f>
        <v>2.345150404738924</v>
      </c>
      <c r="AD23">
        <f t="shared" ref="AD23:AD35" si="40">SQRT($Z$20*ABS(H22-H24)^2+$AA$21*ABS(G23-I23)^2)</f>
        <v>2.6435427566306267</v>
      </c>
      <c r="AE23">
        <f t="shared" ref="AE23:AE35" si="41">SQRT($Z$20*ABS(I22-I24)^2+$AA$21*ABS(H23-J23)^2)</f>
        <v>3.0697975662033139</v>
      </c>
      <c r="AF23">
        <f t="shared" ref="AF23:AF35" si="42">SQRT($Z$20*ABS(J22-J24)^2+$AA$21*ABS(I23-K23)^2)</f>
        <v>3.6805313517053522</v>
      </c>
      <c r="AG23">
        <f t="shared" ref="AG23:AG35" si="43">SQRT($Z$20*ABS(K22-K24)^2+$AA$21*ABS(J23-L23)^2)</f>
        <v>4.5564862449804195</v>
      </c>
      <c r="AH23">
        <f>SQRT($Z$20*ABS(L22-L24)^2+$AA$21*ABS(2*K23-L22-L24)^2)</f>
        <v>5.5226778436647779</v>
      </c>
      <c r="AI23">
        <f>SQRT($Z$20*ABS(M22-M24)^2+$AA$21*ABS(M22+M24-2*N23)^2)</f>
        <v>5.522675280008043</v>
      </c>
      <c r="AJ23">
        <f t="shared" ref="AJ23:AJ35" si="44">SQRT($Z$20*ABS(N22-N24)^2+$AA$21*ABS(M23-O23)^2)</f>
        <v>4.5564837323284779</v>
      </c>
      <c r="AK23">
        <f t="shared" ref="AK23:AK35" si="45">SQRT($Z$20*ABS(O22-O24)^2+$AA$21*ABS(N23-P23)^2)</f>
        <v>3.6805288121347428</v>
      </c>
      <c r="AL23">
        <f t="shared" ref="AL23:AL35" si="46">SQRT($Z$20*ABS(P22-P24)^2+$AA$21*ABS(O23-Q23)^2)</f>
        <v>3.0697950087438368</v>
      </c>
      <c r="AM23">
        <f t="shared" ref="AM23:AM35" si="47">SQRT($Z$20*ABS(Q22-Q24)^2+$AA$21*ABS(P23-R23)^2)</f>
        <v>2.6435401858365313</v>
      </c>
      <c r="AN23">
        <f t="shared" ref="AN23:AN35" si="48">SQRT($Z$20*ABS(R22-R24)^2+$AA$21*ABS(Q23-S23)^2)</f>
        <v>2.3451478241981536</v>
      </c>
      <c r="AO23">
        <f t="shared" ref="AO23:AO35" si="49">SQRT($Z$20*ABS(S22-S24)^2+$AA$21*ABS(R23-T23)^2)</f>
        <v>2.1376974409183771</v>
      </c>
      <c r="AP23">
        <f t="shared" ref="AP23:AP35" si="50">SQRT($Z$20*ABS(T22-T24)^2+$AA$21*ABS(S23-U23)^2)</f>
        <v>1.9978798154723749</v>
      </c>
      <c r="AQ23">
        <f t="shared" ref="AQ23:AQ35" si="51">SQRT($Z$20*ABS(U22-U24)^2+$AA$21*ABS(T23-V23)^2)</f>
        <v>1.9113887037500836</v>
      </c>
      <c r="AT23">
        <f t="shared" ref="AT23:AT34" si="52">180/3.1415*ATAN(ABS(D22-D24)/ABS(C23-E23))</f>
        <v>88.042042387179336</v>
      </c>
      <c r="AU23">
        <f t="shared" ref="AU23:AU34" si="53">180/3.1415*ATAN(ABS(E22-E24)/ABS(D23-F23))</f>
        <v>86.680159741426763</v>
      </c>
      <c r="AV23">
        <f t="shared" ref="AV23:AV34" si="54">180/3.1415*ATAN(ABS(F22-F24)/ABS(E23-G23))</f>
        <v>85.233532269846521</v>
      </c>
      <c r="AW23">
        <f t="shared" ref="AW23:AW34" si="55">180/3.1415*ATAN(ABS(G22-G24)/ABS(F23-H23))</f>
        <v>83.666349189424594</v>
      </c>
      <c r="AX23">
        <f t="shared" ref="AX23:AX34" si="56">180/3.1415*ATAN(ABS(H22-H24)/ABS(G23-I23))</f>
        <v>81.948911101426575</v>
      </c>
      <c r="AY23">
        <f t="shared" ref="AY23:AY34" si="57">180/3.1415*ATAN(ABS(I22-I24)/ABS(H23-J23))</f>
        <v>80.066613076066417</v>
      </c>
      <c r="AZ23">
        <f t="shared" ref="AZ23:AZ34" si="58">180/3.1415*ATAN(ABS(J22-J24)/ABS(I23-K23))</f>
        <v>77.992491249269293</v>
      </c>
      <c r="BA23">
        <f t="shared" ref="BA23:BA34" si="59">180/3.1415*ATAN(ABS(K22-K24)/ABS(J23-L23))</f>
        <v>75.410213195066675</v>
      </c>
      <c r="BB23">
        <f>180/3.1415*ATAN(ABS(L22-L24)/ABS(2*K23-L22-L24))</f>
        <v>81.538588866316019</v>
      </c>
      <c r="BC23">
        <f>180/3.1415*ATAN(ABS(M22-M24)/ABS(M22+M24-2*N23))</f>
        <v>81.538584590106424</v>
      </c>
      <c r="BD23">
        <f t="shared" ref="BD23:BD34" si="60">180/3.1415*ATAN(ABS(N22-N24)/ABS(M23-O23))</f>
        <v>75.410204969518688</v>
      </c>
      <c r="BE23">
        <f t="shared" ref="BE23:BE34" si="61">180/3.1415*ATAN(ABS(O22-O24)/ABS(N23-P23))</f>
        <v>77.992482838698251</v>
      </c>
      <c r="BF23">
        <f t="shared" ref="BF23:BF34" si="62">180/3.1415*ATAN(ABS(P22-P24)/ABS(O23-Q23))</f>
        <v>80.066604714321983</v>
      </c>
      <c r="BG23">
        <f t="shared" ref="BG23:BG34" si="63">180/3.1415*ATAN(ABS(Q22-Q24)/ABS(P23-R23))</f>
        <v>81.94890321731846</v>
      </c>
      <c r="BH23">
        <f t="shared" ref="BH23:BH34" si="64">180/3.1415*ATAN(ABS(R22-R24)/ABS(Q23-S23))</f>
        <v>83.666342188554182</v>
      </c>
      <c r="BI23">
        <f t="shared" ref="BI23:BI34" si="65">180/3.1415*ATAN(ABS(S22-S24)/ABS(R23-T23))</f>
        <v>85.23352648406086</v>
      </c>
      <c r="BJ23">
        <f t="shared" ref="BJ23:BJ34" si="66">180/3.1415*ATAN(ABS(T22-T24)/ABS(S23-U23))</f>
        <v>86.680155426005129</v>
      </c>
      <c r="BK23">
        <f t="shared" ref="BK23:BK34" si="67">180/3.1415*ATAN(ABS(U22-U24)/ABS(T23-V23))</f>
        <v>88.042039724434048</v>
      </c>
    </row>
    <row r="24" spans="1:63">
      <c r="A24">
        <v>12.946504525385365</v>
      </c>
      <c r="B24" s="8">
        <v>-15</v>
      </c>
      <c r="C24" s="5">
        <v>1.8698976440880017</v>
      </c>
      <c r="D24" s="6">
        <v>1.9102724027552727</v>
      </c>
      <c r="E24" s="6">
        <v>1.9945244442902275</v>
      </c>
      <c r="F24" s="6">
        <v>2.1302993414626248</v>
      </c>
      <c r="G24" s="7">
        <v>2.3308252486303633</v>
      </c>
      <c r="H24">
        <v>2.6174712652740637</v>
      </c>
      <c r="I24">
        <v>3.0237563232288287</v>
      </c>
      <c r="J24">
        <v>3.5999718529227942</v>
      </c>
      <c r="K24">
        <v>4.4095136320962949</v>
      </c>
      <c r="L24">
        <v>5.4625304278487175</v>
      </c>
      <c r="M24" s="5">
        <v>14.537472168551968</v>
      </c>
      <c r="N24" s="6">
        <v>15.590488964304392</v>
      </c>
      <c r="O24" s="6">
        <v>16.400030743477892</v>
      </c>
      <c r="P24" s="6">
        <v>16.976246273171853</v>
      </c>
      <c r="Q24" s="7">
        <v>17.382531331126618</v>
      </c>
      <c r="R24">
        <v>17.669177347770322</v>
      </c>
      <c r="S24">
        <v>17.869703254938063</v>
      </c>
      <c r="T24">
        <v>18.005478152110456</v>
      </c>
      <c r="U24">
        <v>18.089730193645412</v>
      </c>
      <c r="V24">
        <v>18.130104952312681</v>
      </c>
      <c r="Z24">
        <f t="shared" si="36"/>
        <v>1.8475183248735159</v>
      </c>
      <c r="AA24">
        <f t="shared" si="37"/>
        <v>1.9282863731353475</v>
      </c>
      <c r="AB24">
        <f t="shared" si="38"/>
        <v>2.0585744230341962</v>
      </c>
      <c r="AC24">
        <f t="shared" si="39"/>
        <v>2.251582879821548</v>
      </c>
      <c r="AD24">
        <f t="shared" si="40"/>
        <v>2.5295098454542773</v>
      </c>
      <c r="AE24">
        <f t="shared" si="41"/>
        <v>2.9292732359721114</v>
      </c>
      <c r="AF24">
        <f t="shared" si="42"/>
        <v>3.5098583207799425</v>
      </c>
      <c r="AG24">
        <f t="shared" si="43"/>
        <v>4.3452993497623398</v>
      </c>
      <c r="AH24">
        <f>SQRT($Z$20*ABS(L23-L25)^2+$AA$21*ABS(2*K24-L23-L25)^2)</f>
        <v>5.6226501665197661</v>
      </c>
      <c r="AI24">
        <f>SQRT($Z$20*ABS(M23-M25)^2+$AA$21*ABS(M23+M25-2*N24)^2)</f>
        <v>5.6226479114882082</v>
      </c>
      <c r="AJ24">
        <f t="shared" si="44"/>
        <v>4.3452970855943951</v>
      </c>
      <c r="AK24">
        <f t="shared" si="45"/>
        <v>3.5098560183129188</v>
      </c>
      <c r="AL24">
        <f t="shared" si="46"/>
        <v>2.9292708750787431</v>
      </c>
      <c r="AM24">
        <f t="shared" si="47"/>
        <v>2.5295074352566047</v>
      </c>
      <c r="AN24">
        <f t="shared" si="48"/>
        <v>2.2515804331239719</v>
      </c>
      <c r="AO24">
        <f t="shared" si="49"/>
        <v>2.0585719506399029</v>
      </c>
      <c r="AP24">
        <f t="shared" si="50"/>
        <v>1.9282838834413045</v>
      </c>
      <c r="AQ24">
        <f t="shared" si="51"/>
        <v>1.8475158245198762</v>
      </c>
      <c r="AT24">
        <f t="shared" si="52"/>
        <v>86.134640315942278</v>
      </c>
      <c r="AU24">
        <f t="shared" si="53"/>
        <v>83.450460964891278</v>
      </c>
      <c r="AV24">
        <f t="shared" si="54"/>
        <v>80.600059348519167</v>
      </c>
      <c r="AW24">
        <f t="shared" si="55"/>
        <v>77.506451114957045</v>
      </c>
      <c r="AX24">
        <f t="shared" si="56"/>
        <v>74.103397630489198</v>
      </c>
      <c r="AY24">
        <f t="shared" si="57"/>
        <v>70.404748927669388</v>
      </c>
      <c r="AZ24">
        <f t="shared" si="58"/>
        <v>66.747308161066684</v>
      </c>
      <c r="BA24">
        <f t="shared" si="59"/>
        <v>64.620777585408902</v>
      </c>
      <c r="BB24">
        <f>180/3.1415*ATAN(ABS(L23-L25)/ABS(2*K24-L23-L25))</f>
        <v>65.475268863524178</v>
      </c>
      <c r="BC24">
        <f>180/3.1415*ATAN(ABS(M23-M25)/ABS(M23+M25-2*N24))</f>
        <v>65.475257706103079</v>
      </c>
      <c r="BD24">
        <f t="shared" si="60"/>
        <v>64.620763421014971</v>
      </c>
      <c r="BE24">
        <f t="shared" si="61"/>
        <v>66.747292008723932</v>
      </c>
      <c r="BF24">
        <f t="shared" si="62"/>
        <v>70.404732486199833</v>
      </c>
      <c r="BG24">
        <f t="shared" si="63"/>
        <v>74.103382079968398</v>
      </c>
      <c r="BH24">
        <f t="shared" si="64"/>
        <v>77.506437316386879</v>
      </c>
      <c r="BI24">
        <f t="shared" si="65"/>
        <v>80.600047953304454</v>
      </c>
      <c r="BJ24">
        <f t="shared" si="66"/>
        <v>83.45045246798982</v>
      </c>
      <c r="BK24">
        <f t="shared" si="67"/>
        <v>86.134635073160823</v>
      </c>
    </row>
    <row r="25" spans="1:63" ht="15.75" thickBot="1">
      <c r="A25" s="9">
        <v>5.0000000000000001E-3</v>
      </c>
      <c r="B25" t="s">
        <v>17</v>
      </c>
      <c r="C25" s="5">
        <v>2.7538950476196842</v>
      </c>
      <c r="D25" s="6">
        <v>2.8099887959275804</v>
      </c>
      <c r="E25" s="6">
        <v>2.9266090855974101</v>
      </c>
      <c r="F25" s="6">
        <v>3.1133831294386725</v>
      </c>
      <c r="G25" s="7">
        <v>3.3868885775349633</v>
      </c>
      <c r="H25">
        <v>3.7740261152937338</v>
      </c>
      <c r="I25">
        <v>4.3185858294360546</v>
      </c>
      <c r="J25">
        <v>5.0956658474127066</v>
      </c>
      <c r="K25">
        <v>6.2507140850494922</v>
      </c>
      <c r="L25">
        <v>8.1341956136274245</v>
      </c>
      <c r="M25" s="5">
        <v>11.865808205808131</v>
      </c>
      <c r="N25" s="6">
        <v>13.749289734386066</v>
      </c>
      <c r="O25" s="6">
        <v>14.904337972022853</v>
      </c>
      <c r="P25" s="6">
        <v>15.681417989999503</v>
      </c>
      <c r="Q25" s="7">
        <v>16.225977704141826</v>
      </c>
      <c r="R25">
        <v>16.613115241900601</v>
      </c>
      <c r="S25">
        <v>16.886620689996889</v>
      </c>
      <c r="T25">
        <v>17.073394733838153</v>
      </c>
      <c r="U25">
        <v>17.190015023507978</v>
      </c>
      <c r="V25">
        <v>17.246108771815869</v>
      </c>
      <c r="Z25">
        <f t="shared" si="36"/>
        <v>1.7474624215954424</v>
      </c>
      <c r="AA25">
        <f t="shared" si="37"/>
        <v>1.8194888513426002</v>
      </c>
      <c r="AB25">
        <f t="shared" si="38"/>
        <v>1.9349773561681338</v>
      </c>
      <c r="AC25">
        <f t="shared" si="39"/>
        <v>2.104858550553466</v>
      </c>
      <c r="AD25">
        <f t="shared" si="40"/>
        <v>2.3484139922720075</v>
      </c>
      <c r="AE25">
        <f t="shared" si="41"/>
        <v>2.7023756706685025</v>
      </c>
      <c r="AF25">
        <f t="shared" si="42"/>
        <v>3.2500895766940352</v>
      </c>
      <c r="AG25">
        <f t="shared" si="43"/>
        <v>4.2377573727153894</v>
      </c>
      <c r="AH25">
        <f t="shared" ref="AH25:AH35" si="68">SQRT($Z$20*ABS(L24-L26)^2+$AA$21*ABS(K25-M25)^2)</f>
        <v>6.6140532110775005</v>
      </c>
      <c r="AI25">
        <f t="shared" ref="AI25:AI35" si="69">SQRT($Z$20*ABS(M24-M26)^2+$AA$21*ABS(L25-N25)^2)</f>
        <v>6.614051965087711</v>
      </c>
      <c r="AJ25">
        <f t="shared" si="44"/>
        <v>4.237755729176901</v>
      </c>
      <c r="AK25">
        <f t="shared" si="45"/>
        <v>3.2500876807561796</v>
      </c>
      <c r="AL25">
        <f t="shared" si="46"/>
        <v>2.702373614069165</v>
      </c>
      <c r="AM25">
        <f t="shared" si="47"/>
        <v>2.3484118279521895</v>
      </c>
      <c r="AN25">
        <f t="shared" si="48"/>
        <v>2.1048563118820467</v>
      </c>
      <c r="AO25">
        <f t="shared" si="49"/>
        <v>1.9349750660282949</v>
      </c>
      <c r="AP25">
        <f t="shared" si="50"/>
        <v>1.8194865265344746</v>
      </c>
      <c r="AQ25">
        <f t="shared" si="51"/>
        <v>1.7474600753219087</v>
      </c>
      <c r="AT25">
        <f t="shared" si="52"/>
        <v>84.330280288939491</v>
      </c>
      <c r="AU25">
        <f t="shared" si="53"/>
        <v>80.403634166992362</v>
      </c>
      <c r="AV25">
        <f t="shared" si="54"/>
        <v>76.241192514728255</v>
      </c>
      <c r="AW25">
        <f t="shared" si="55"/>
        <v>71.709761790890113</v>
      </c>
      <c r="AX25">
        <f t="shared" si="56"/>
        <v>66.627759992503883</v>
      </c>
      <c r="AY25">
        <f t="shared" si="57"/>
        <v>60.722587892495078</v>
      </c>
      <c r="AZ25">
        <f t="shared" si="58"/>
        <v>53.525678314363802</v>
      </c>
      <c r="BA25">
        <f t="shared" si="59"/>
        <v>44.192836527506344</v>
      </c>
      <c r="BB25">
        <f t="shared" ref="BB25:BB34" si="70">180/3.1415*ATAN(ABS(L24-L26)/ABS(K25-M25))</f>
        <v>31.901757163561349</v>
      </c>
      <c r="BC25">
        <f t="shared" ref="BC25:BC34" si="71">180/3.1415*ATAN(ABS(M24-M26)/ABS(L25-N25))</f>
        <v>31.90173982282527</v>
      </c>
      <c r="BD25">
        <f t="shared" si="60"/>
        <v>44.192813669557154</v>
      </c>
      <c r="BE25">
        <f t="shared" si="61"/>
        <v>53.525653603307092</v>
      </c>
      <c r="BF25">
        <f t="shared" si="62"/>
        <v>60.722563443120883</v>
      </c>
      <c r="BG25">
        <f t="shared" si="63"/>
        <v>66.627737169559367</v>
      </c>
      <c r="BH25">
        <f t="shared" si="64"/>
        <v>71.709741645891881</v>
      </c>
      <c r="BI25">
        <f t="shared" si="65"/>
        <v>76.241175906774075</v>
      </c>
      <c r="BJ25">
        <f t="shared" si="66"/>
        <v>80.403621786013119</v>
      </c>
      <c r="BK25">
        <f t="shared" si="67"/>
        <v>84.330272647797202</v>
      </c>
    </row>
    <row r="26" spans="1:63">
      <c r="A26" s="10">
        <v>0.5</v>
      </c>
      <c r="B26" t="s">
        <v>18</v>
      </c>
      <c r="C26" s="5">
        <v>3.5817986588930615</v>
      </c>
      <c r="D26" s="6">
        <v>3.6491786037832741</v>
      </c>
      <c r="E26" s="6">
        <v>3.7885399287700507</v>
      </c>
      <c r="F26" s="6">
        <v>4.009735469184216</v>
      </c>
      <c r="G26" s="7">
        <v>4.3293197727856203</v>
      </c>
      <c r="H26">
        <v>4.7731587449192237</v>
      </c>
      <c r="I26">
        <v>5.3808949877764896</v>
      </c>
      <c r="J26">
        <v>6.2133915781861102</v>
      </c>
      <c r="K26">
        <v>7.3634812029796946</v>
      </c>
      <c r="L26">
        <v>8.9577296916942526</v>
      </c>
      <c r="M26" s="5">
        <v>11.042275262524733</v>
      </c>
      <c r="N26" s="6">
        <v>12.63652375123929</v>
      </c>
      <c r="O26" s="6">
        <v>13.786613376032872</v>
      </c>
      <c r="P26" s="6">
        <v>14.619109966442492</v>
      </c>
      <c r="Q26" s="7">
        <v>15.226846209299758</v>
      </c>
      <c r="R26">
        <v>15.670685181433361</v>
      </c>
      <c r="S26">
        <v>15.990269485034768</v>
      </c>
      <c r="T26">
        <v>16.211465025448934</v>
      </c>
      <c r="U26">
        <v>16.350826350435707</v>
      </c>
      <c r="V26">
        <v>16.418206295325916</v>
      </c>
      <c r="Z26">
        <f t="shared" si="36"/>
        <v>1.619647202597629</v>
      </c>
      <c r="AA26">
        <f t="shared" si="37"/>
        <v>1.6811470135486646</v>
      </c>
      <c r="AB26">
        <f t="shared" si="38"/>
        <v>1.7785244082224014</v>
      </c>
      <c r="AC26">
        <f t="shared" si="39"/>
        <v>1.9189982927725568</v>
      </c>
      <c r="AD26">
        <f t="shared" si="40"/>
        <v>2.1144068058630467</v>
      </c>
      <c r="AE26">
        <f t="shared" si="41"/>
        <v>2.3840576125291459</v>
      </c>
      <c r="AF26">
        <f t="shared" si="42"/>
        <v>2.7584105619274801</v>
      </c>
      <c r="AG26">
        <f t="shared" si="43"/>
        <v>3.2718022087656702</v>
      </c>
      <c r="AH26">
        <f t="shared" si="68"/>
        <v>3.8563771752584231</v>
      </c>
      <c r="AI26">
        <f t="shared" si="69"/>
        <v>3.8563765288098328</v>
      </c>
      <c r="AJ26">
        <f t="shared" si="44"/>
        <v>3.2718010353965137</v>
      </c>
      <c r="AK26">
        <f t="shared" si="45"/>
        <v>2.7584090635405962</v>
      </c>
      <c r="AL26">
        <f t="shared" si="46"/>
        <v>2.3840558951319482</v>
      </c>
      <c r="AM26">
        <f t="shared" si="47"/>
        <v>2.1144049361958799</v>
      </c>
      <c r="AN26">
        <f t="shared" si="48"/>
        <v>1.9189963155551728</v>
      </c>
      <c r="AO26">
        <f t="shared" si="49"/>
        <v>1.7785223551655116</v>
      </c>
      <c r="AP26">
        <f t="shared" si="50"/>
        <v>1.6811449086016907</v>
      </c>
      <c r="AQ26">
        <f t="shared" si="51"/>
        <v>1.6196450651315255</v>
      </c>
      <c r="AT26">
        <f t="shared" si="52"/>
        <v>82.668861104558928</v>
      </c>
      <c r="AU26">
        <f t="shared" si="53"/>
        <v>77.617809756781753</v>
      </c>
      <c r="AV26">
        <f t="shared" si="54"/>
        <v>72.30045421585875</v>
      </c>
      <c r="AW26">
        <f t="shared" si="55"/>
        <v>66.559756309826454</v>
      </c>
      <c r="AX26">
        <f t="shared" si="56"/>
        <v>60.177724238589121</v>
      </c>
      <c r="AY26">
        <f t="shared" si="57"/>
        <v>52.836739342581495</v>
      </c>
      <c r="AZ26">
        <f t="shared" si="58"/>
        <v>44.050563452143358</v>
      </c>
      <c r="BA26">
        <f t="shared" si="59"/>
        <v>32.988948931721538</v>
      </c>
      <c r="BB26">
        <f t="shared" si="70"/>
        <v>17.455904220300301</v>
      </c>
      <c r="BC26">
        <f t="shared" si="71"/>
        <v>17.45587367471521</v>
      </c>
      <c r="BD26">
        <f t="shared" si="60"/>
        <v>32.98891727502491</v>
      </c>
      <c r="BE26">
        <f t="shared" si="61"/>
        <v>44.050531277302497</v>
      </c>
      <c r="BF26">
        <f t="shared" si="62"/>
        <v>52.836708052879054</v>
      </c>
      <c r="BG26">
        <f t="shared" si="63"/>
        <v>60.177695193980156</v>
      </c>
      <c r="BH26">
        <f t="shared" si="64"/>
        <v>66.559730711087482</v>
      </c>
      <c r="BI26">
        <f t="shared" si="65"/>
        <v>72.300433105129088</v>
      </c>
      <c r="BJ26">
        <f t="shared" si="66"/>
        <v>77.617794003725351</v>
      </c>
      <c r="BK26">
        <f t="shared" si="67"/>
        <v>82.668851372857063</v>
      </c>
    </row>
    <row r="27" spans="1:63" ht="15.75" thickBot="1">
      <c r="A27" s="11">
        <v>2000</v>
      </c>
      <c r="B27" t="s">
        <v>19</v>
      </c>
      <c r="C27" s="12">
        <v>4.342322268267754</v>
      </c>
      <c r="D27" s="13">
        <v>4.4163869745283826</v>
      </c>
      <c r="E27" s="13">
        <v>4.5686364994903208</v>
      </c>
      <c r="F27" s="13">
        <v>4.8076989887014427</v>
      </c>
      <c r="G27" s="14">
        <v>5.1474962424421733</v>
      </c>
      <c r="H27">
        <v>5.6083940467341193</v>
      </c>
      <c r="I27">
        <v>6.218443741449005</v>
      </c>
      <c r="J27">
        <v>7.0135242174284143</v>
      </c>
      <c r="K27">
        <v>8.0320893998078642</v>
      </c>
      <c r="L27">
        <v>9.2909666304281888</v>
      </c>
      <c r="M27" s="12">
        <v>10.709039344102596</v>
      </c>
      <c r="N27" s="13">
        <v>11.967916574722912</v>
      </c>
      <c r="O27" s="13">
        <v>12.986481757102363</v>
      </c>
      <c r="P27" s="13">
        <v>13.781562233081775</v>
      </c>
      <c r="Q27" s="14">
        <v>14.391611927796658</v>
      </c>
      <c r="R27">
        <v>14.852509732088606</v>
      </c>
      <c r="S27">
        <v>15.192306985829337</v>
      </c>
      <c r="T27">
        <v>15.431369475040459</v>
      </c>
      <c r="U27">
        <v>15.583619000002393</v>
      </c>
      <c r="V27">
        <v>15.657683706263025</v>
      </c>
      <c r="Z27">
        <f t="shared" si="36"/>
        <v>1.4737127752563799</v>
      </c>
      <c r="AA27">
        <f t="shared" si="37"/>
        <v>1.5244586043346715</v>
      </c>
      <c r="AB27">
        <f t="shared" si="38"/>
        <v>1.6033335068052621</v>
      </c>
      <c r="AC27">
        <f t="shared" si="39"/>
        <v>1.7137975869587452</v>
      </c>
      <c r="AD27">
        <f t="shared" si="40"/>
        <v>1.8604674045288365</v>
      </c>
      <c r="AE27">
        <f t="shared" si="41"/>
        <v>2.0480940992784338</v>
      </c>
      <c r="AF27">
        <f t="shared" si="42"/>
        <v>2.277023304225382</v>
      </c>
      <c r="AG27">
        <f t="shared" si="43"/>
        <v>2.5278336448904333</v>
      </c>
      <c r="AH27">
        <f t="shared" si="68"/>
        <v>2.7245903001538978</v>
      </c>
      <c r="AI27">
        <f t="shared" si="69"/>
        <v>2.7245899459229417</v>
      </c>
      <c r="AJ27">
        <f t="shared" si="44"/>
        <v>2.527832819304805</v>
      </c>
      <c r="AK27">
        <f t="shared" si="45"/>
        <v>2.2770221538509312</v>
      </c>
      <c r="AL27">
        <f t="shared" si="46"/>
        <v>2.0480927150816131</v>
      </c>
      <c r="AM27">
        <f t="shared" si="47"/>
        <v>1.8604658487773682</v>
      </c>
      <c r="AN27">
        <f t="shared" si="48"/>
        <v>1.7137959047977525</v>
      </c>
      <c r="AO27">
        <f t="shared" si="49"/>
        <v>1.6033317325532506</v>
      </c>
      <c r="AP27">
        <f t="shared" si="50"/>
        <v>1.5244567655057104</v>
      </c>
      <c r="AQ27">
        <f t="shared" si="51"/>
        <v>1.4737108952476798</v>
      </c>
      <c r="AT27">
        <f t="shared" si="52"/>
        <v>81.16867458643658</v>
      </c>
      <c r="AU27">
        <f t="shared" si="53"/>
        <v>75.128516228522159</v>
      </c>
      <c r="AV27">
        <f t="shared" si="54"/>
        <v>68.838248865598246</v>
      </c>
      <c r="AW27">
        <f t="shared" si="55"/>
        <v>62.148803774806474</v>
      </c>
      <c r="AX27">
        <f t="shared" si="56"/>
        <v>54.857604128226008</v>
      </c>
      <c r="AY27">
        <f t="shared" si="57"/>
        <v>46.681782995088184</v>
      </c>
      <c r="AZ27">
        <f t="shared" si="58"/>
        <v>37.204074016729137</v>
      </c>
      <c r="BA27">
        <f t="shared" si="59"/>
        <v>25.718021931028765</v>
      </c>
      <c r="BB27">
        <f t="shared" si="70"/>
        <v>10.730555071560929</v>
      </c>
      <c r="BC27">
        <f t="shared" si="71"/>
        <v>10.730515760431466</v>
      </c>
      <c r="BD27">
        <f t="shared" si="60"/>
        <v>25.717983077703593</v>
      </c>
      <c r="BE27">
        <f t="shared" si="61"/>
        <v>37.204035884223906</v>
      </c>
      <c r="BF27">
        <f t="shared" si="62"/>
        <v>46.681746478123728</v>
      </c>
      <c r="BG27">
        <f t="shared" si="63"/>
        <v>54.85757039933663</v>
      </c>
      <c r="BH27">
        <f t="shared" si="64"/>
        <v>62.148774056356835</v>
      </c>
      <c r="BI27">
        <f t="shared" si="65"/>
        <v>68.838224318298927</v>
      </c>
      <c r="BJ27">
        <f t="shared" si="66"/>
        <v>75.128497872859853</v>
      </c>
      <c r="BK27">
        <f t="shared" si="67"/>
        <v>81.168663226802295</v>
      </c>
    </row>
    <row r="28" spans="1:63">
      <c r="A28" s="11">
        <v>1000</v>
      </c>
      <c r="B28" t="s">
        <v>20</v>
      </c>
      <c r="C28">
        <v>5.0287811026324825</v>
      </c>
      <c r="D28">
        <v>5.1054104578161406</v>
      </c>
      <c r="E28">
        <v>5.2619200371921231</v>
      </c>
      <c r="F28">
        <v>5.5049276749003155</v>
      </c>
      <c r="G28">
        <v>5.8445720927335776</v>
      </c>
      <c r="H28" s="2">
        <v>6.2944773892818295</v>
      </c>
      <c r="I28" s="3">
        <v>6.870961644978026</v>
      </c>
      <c r="J28" s="3">
        <v>7.5901720813533862</v>
      </c>
      <c r="K28" s="3">
        <v>8.4603854794367681</v>
      </c>
      <c r="L28" s="4">
        <v>9.4650080171065838</v>
      </c>
      <c r="M28">
        <v>10.534998839689157</v>
      </c>
      <c r="N28">
        <v>11.539621377358971</v>
      </c>
      <c r="O28">
        <v>12.409834775442356</v>
      </c>
      <c r="P28">
        <v>13.129045211817717</v>
      </c>
      <c r="Q28">
        <v>13.705529467513911</v>
      </c>
      <c r="R28" s="2">
        <v>14.155434764062163</v>
      </c>
      <c r="S28" s="3">
        <v>14.495079181895424</v>
      </c>
      <c r="T28" s="3">
        <v>14.73808681960362</v>
      </c>
      <c r="U28" s="3">
        <v>14.8945963989796</v>
      </c>
      <c r="V28" s="4">
        <v>14.97122575416326</v>
      </c>
      <c r="W28" s="6"/>
      <c r="Y28" s="6"/>
      <c r="Z28">
        <f t="shared" si="36"/>
        <v>1.3189353467711133</v>
      </c>
      <c r="AA28">
        <f t="shared" si="37"/>
        <v>1.3600710461886565</v>
      </c>
      <c r="AB28">
        <f t="shared" si="38"/>
        <v>1.4226108050466846</v>
      </c>
      <c r="AC28">
        <f t="shared" si="39"/>
        <v>1.5072372710238027</v>
      </c>
      <c r="AD28">
        <f t="shared" si="40"/>
        <v>1.6139901174287419</v>
      </c>
      <c r="AE28">
        <f t="shared" si="41"/>
        <v>1.7406286849504675</v>
      </c>
      <c r="AF28">
        <f t="shared" si="42"/>
        <v>1.8790579437722277</v>
      </c>
      <c r="AG28">
        <f t="shared" si="43"/>
        <v>2.0091187086837712</v>
      </c>
      <c r="AH28">
        <f t="shared" si="68"/>
        <v>2.0937879624586828</v>
      </c>
      <c r="AI28">
        <f t="shared" si="69"/>
        <v>2.0937877455954319</v>
      </c>
      <c r="AJ28">
        <f t="shared" si="44"/>
        <v>2.0091181313683841</v>
      </c>
      <c r="AK28">
        <f t="shared" si="45"/>
        <v>1.8790570870775571</v>
      </c>
      <c r="AL28">
        <f t="shared" si="46"/>
        <v>1.740627612474843</v>
      </c>
      <c r="AM28">
        <f t="shared" si="47"/>
        <v>1.6139888779324423</v>
      </c>
      <c r="AN28">
        <f t="shared" si="48"/>
        <v>1.5072359029223819</v>
      </c>
      <c r="AO28">
        <f t="shared" si="49"/>
        <v>1.4226093398348707</v>
      </c>
      <c r="AP28">
        <f t="shared" si="50"/>
        <v>1.3600695109471967</v>
      </c>
      <c r="AQ28">
        <f t="shared" si="51"/>
        <v>1.3189337659640645</v>
      </c>
      <c r="AT28">
        <f t="shared" si="52"/>
        <v>79.821085468778747</v>
      </c>
      <c r="AU28">
        <f t="shared" si="53"/>
        <v>72.919714535812389</v>
      </c>
      <c r="AV28">
        <f t="shared" si="54"/>
        <v>65.82440925779099</v>
      </c>
      <c r="AW28">
        <f t="shared" si="55"/>
        <v>58.411602354503223</v>
      </c>
      <c r="AX28">
        <f t="shared" si="56"/>
        <v>50.512273159498065</v>
      </c>
      <c r="AY28">
        <f t="shared" si="57"/>
        <v>41.895090669594218</v>
      </c>
      <c r="AZ28">
        <f t="shared" si="58"/>
        <v>32.236533652623876</v>
      </c>
      <c r="BA28">
        <f t="shared" si="59"/>
        <v>21.06720336140026</v>
      </c>
      <c r="BB28">
        <f t="shared" si="70"/>
        <v>7.7603134365610291</v>
      </c>
      <c r="BC28">
        <f t="shared" si="71"/>
        <v>7.7602698874609528</v>
      </c>
      <c r="BD28">
        <f t="shared" si="60"/>
        <v>21.067160618935137</v>
      </c>
      <c r="BE28">
        <f t="shared" si="61"/>
        <v>32.236492227201751</v>
      </c>
      <c r="BF28">
        <f t="shared" si="62"/>
        <v>41.895051314764068</v>
      </c>
      <c r="BG28">
        <f t="shared" si="63"/>
        <v>50.512236900301232</v>
      </c>
      <c r="BH28">
        <f t="shared" si="64"/>
        <v>58.411570371150198</v>
      </c>
      <c r="BI28">
        <f t="shared" si="65"/>
        <v>65.824382763952002</v>
      </c>
      <c r="BJ28">
        <f t="shared" si="66"/>
        <v>72.919694660216038</v>
      </c>
      <c r="BK28">
        <f t="shared" si="67"/>
        <v>79.821073135581372</v>
      </c>
    </row>
    <row r="29" spans="1:63" ht="15.75" thickBot="1">
      <c r="A29" s="15">
        <v>2</v>
      </c>
      <c r="B29" t="s">
        <v>21</v>
      </c>
      <c r="C29">
        <v>5.6386105029118401</v>
      </c>
      <c r="D29">
        <v>5.7145536380021573</v>
      </c>
      <c r="E29">
        <v>5.8687054376370726</v>
      </c>
      <c r="F29">
        <v>6.105519502027108</v>
      </c>
      <c r="G29">
        <v>6.4313869853340089</v>
      </c>
      <c r="H29" s="5">
        <v>6.8539816936707307</v>
      </c>
      <c r="I29" s="6">
        <v>7.3807532887770773</v>
      </c>
      <c r="J29" s="6">
        <v>8.0158169044754572</v>
      </c>
      <c r="K29" s="6">
        <v>8.7542723403371845</v>
      </c>
      <c r="L29" s="7">
        <v>9.573681039681011</v>
      </c>
      <c r="M29">
        <v>10.426326540947347</v>
      </c>
      <c r="N29">
        <v>11.245735240291166</v>
      </c>
      <c r="O29">
        <v>11.984190676152895</v>
      </c>
      <c r="P29">
        <v>12.619254291851281</v>
      </c>
      <c r="Q29">
        <v>13.14602588695762</v>
      </c>
      <c r="R29" s="5">
        <v>13.568620595294343</v>
      </c>
      <c r="S29" s="6">
        <v>13.894488078601244</v>
      </c>
      <c r="T29" s="6">
        <v>14.131302142991283</v>
      </c>
      <c r="U29" s="6">
        <v>14.285453942626196</v>
      </c>
      <c r="V29" s="7">
        <v>14.361397077716518</v>
      </c>
      <c r="W29" s="6"/>
      <c r="Y29" s="6"/>
      <c r="Z29">
        <f t="shared" si="36"/>
        <v>1.1630651884523591</v>
      </c>
      <c r="AA29">
        <f t="shared" si="37"/>
        <v>1.1965818929673417</v>
      </c>
      <c r="AB29">
        <f t="shared" si="38"/>
        <v>1.2463723321434601</v>
      </c>
      <c r="AC29">
        <f t="shared" si="39"/>
        <v>1.3114551415764355</v>
      </c>
      <c r="AD29">
        <f t="shared" si="40"/>
        <v>1.3896688903521053</v>
      </c>
      <c r="AE29">
        <f t="shared" si="41"/>
        <v>1.4765881860223304</v>
      </c>
      <c r="AF29">
        <f t="shared" si="42"/>
        <v>1.5639391332323149</v>
      </c>
      <c r="AG29">
        <f t="shared" si="43"/>
        <v>1.6382330579132334</v>
      </c>
      <c r="AH29">
        <f t="shared" si="68"/>
        <v>1.6821597519205875</v>
      </c>
      <c r="AI29">
        <f t="shared" si="69"/>
        <v>1.6821596126474894</v>
      </c>
      <c r="AJ29">
        <f t="shared" si="44"/>
        <v>1.6382326642376865</v>
      </c>
      <c r="AK29">
        <f t="shared" si="45"/>
        <v>1.5639385247014204</v>
      </c>
      <c r="AL29">
        <f t="shared" si="46"/>
        <v>1.4765874006815698</v>
      </c>
      <c r="AM29">
        <f t="shared" si="47"/>
        <v>1.3896679610796057</v>
      </c>
      <c r="AN29">
        <f t="shared" si="48"/>
        <v>1.3114540966555737</v>
      </c>
      <c r="AO29">
        <f t="shared" si="49"/>
        <v>1.2463711966926825</v>
      </c>
      <c r="AP29">
        <f t="shared" si="50"/>
        <v>1.1965806902999276</v>
      </c>
      <c r="AQ29">
        <f t="shared" si="51"/>
        <v>1.1630639410949881</v>
      </c>
      <c r="AT29">
        <f t="shared" si="52"/>
        <v>78.591937035041369</v>
      </c>
      <c r="AU29">
        <f t="shared" si="53"/>
        <v>70.931334912750287</v>
      </c>
      <c r="AV29">
        <f t="shared" si="54"/>
        <v>63.164762141279923</v>
      </c>
      <c r="AW29">
        <f t="shared" si="55"/>
        <v>55.201790371445412</v>
      </c>
      <c r="AX29">
        <f t="shared" si="56"/>
        <v>46.910304776994934</v>
      </c>
      <c r="AY29">
        <f t="shared" si="57"/>
        <v>38.11016263078799</v>
      </c>
      <c r="AZ29">
        <f t="shared" si="58"/>
        <v>28.569669219709994</v>
      </c>
      <c r="BA29">
        <f t="shared" si="59"/>
        <v>18.021807098040764</v>
      </c>
      <c r="BB29">
        <f t="shared" si="70"/>
        <v>6.283686129124253</v>
      </c>
      <c r="BC29">
        <f t="shared" si="71"/>
        <v>6.2836430455325285</v>
      </c>
      <c r="BD29">
        <f t="shared" si="60"/>
        <v>18.021764775249444</v>
      </c>
      <c r="BE29">
        <f t="shared" si="61"/>
        <v>28.569628275626552</v>
      </c>
      <c r="BF29">
        <f t="shared" si="62"/>
        <v>38.110123778019044</v>
      </c>
      <c r="BG29">
        <f t="shared" si="63"/>
        <v>46.910268933741733</v>
      </c>
      <c r="BH29">
        <f t="shared" si="64"/>
        <v>55.201758642230679</v>
      </c>
      <c r="BI29">
        <f t="shared" si="65"/>
        <v>63.164735731580265</v>
      </c>
      <c r="BJ29">
        <f t="shared" si="66"/>
        <v>70.931315003705919</v>
      </c>
      <c r="BK29">
        <f t="shared" si="67"/>
        <v>78.591924632936369</v>
      </c>
    </row>
    <row r="30" spans="1:63" ht="15.75" thickBot="1">
      <c r="A30" s="9">
        <v>1</v>
      </c>
      <c r="B30" t="s">
        <v>22</v>
      </c>
      <c r="C30">
        <v>6.1724966808698705</v>
      </c>
      <c r="D30">
        <v>6.245488066404044</v>
      </c>
      <c r="E30">
        <v>6.3928284860705151</v>
      </c>
      <c r="F30">
        <v>6.6170578229558874</v>
      </c>
      <c r="G30">
        <v>6.9214745655914003</v>
      </c>
      <c r="H30" s="5">
        <v>7.3093090239381873</v>
      </c>
      <c r="I30" s="6">
        <v>7.7822528245880633</v>
      </c>
      <c r="J30" s="6">
        <v>8.3380698199894034</v>
      </c>
      <c r="K30" s="6">
        <v>8.9672058502586154</v>
      </c>
      <c r="L30" s="7">
        <v>9.649117172781807</v>
      </c>
      <c r="M30">
        <v>10.350890956522015</v>
      </c>
      <c r="N30">
        <v>11.032802279045207</v>
      </c>
      <c r="O30">
        <v>11.661938309314417</v>
      </c>
      <c r="P30">
        <v>12.217755304715759</v>
      </c>
      <c r="Q30">
        <v>12.690699105365633</v>
      </c>
      <c r="R30" s="5">
        <v>13.078533563712423</v>
      </c>
      <c r="S30" s="6">
        <v>13.382950306347933</v>
      </c>
      <c r="T30" s="6">
        <v>13.607179643233307</v>
      </c>
      <c r="U30" s="6">
        <v>13.754520062899775</v>
      </c>
      <c r="V30" s="7">
        <v>13.827511448433953</v>
      </c>
      <c r="W30" s="6"/>
      <c r="Y30" s="6"/>
      <c r="Z30">
        <f t="shared" si="36"/>
        <v>1.0118010277615839</v>
      </c>
      <c r="AA30">
        <f t="shared" si="37"/>
        <v>1.0399993618527015</v>
      </c>
      <c r="AB30">
        <f t="shared" si="38"/>
        <v>1.080974843580494</v>
      </c>
      <c r="AC30">
        <f t="shared" si="39"/>
        <v>1.1328660433342539</v>
      </c>
      <c r="AD30">
        <f t="shared" si="40"/>
        <v>1.1926710061667796</v>
      </c>
      <c r="AE30">
        <f t="shared" si="41"/>
        <v>1.2557587025569168</v>
      </c>
      <c r="AF30">
        <f t="shared" si="42"/>
        <v>1.3154344993302809</v>
      </c>
      <c r="AG30">
        <f t="shared" si="43"/>
        <v>1.3631003368955916</v>
      </c>
      <c r="AH30">
        <f t="shared" si="68"/>
        <v>1.3898733818937492</v>
      </c>
      <c r="AI30">
        <f t="shared" si="69"/>
        <v>1.3898732961628908</v>
      </c>
      <c r="AJ30">
        <f t="shared" si="44"/>
        <v>1.3631000879539104</v>
      </c>
      <c r="AK30">
        <f t="shared" si="45"/>
        <v>1.3154341044013043</v>
      </c>
      <c r="AL30">
        <f t="shared" si="46"/>
        <v>1.2557581809871632</v>
      </c>
      <c r="AM30">
        <f t="shared" si="47"/>
        <v>1.1926703766163791</v>
      </c>
      <c r="AN30">
        <f t="shared" si="48"/>
        <v>1.1328653233769779</v>
      </c>
      <c r="AO30">
        <f t="shared" si="49"/>
        <v>1.080974050247679</v>
      </c>
      <c r="AP30">
        <f t="shared" si="50"/>
        <v>1.0399985123666862</v>
      </c>
      <c r="AQ30">
        <f t="shared" si="51"/>
        <v>1.0118001400721048</v>
      </c>
      <c r="AT30">
        <f t="shared" si="52"/>
        <v>77.424665634428536</v>
      </c>
      <c r="AU30">
        <f t="shared" si="53"/>
        <v>69.068863532964258</v>
      </c>
      <c r="AV30">
        <f t="shared" si="54"/>
        <v>60.723914604303147</v>
      </c>
      <c r="AW30">
        <f t="shared" si="55"/>
        <v>52.335223433480714</v>
      </c>
      <c r="AX30">
        <f t="shared" si="56"/>
        <v>43.804362295044562</v>
      </c>
      <c r="AY30">
        <f t="shared" si="57"/>
        <v>34.992799019507572</v>
      </c>
      <c r="AZ30">
        <f t="shared" si="58"/>
        <v>25.736369469981664</v>
      </c>
      <c r="BA30">
        <f t="shared" si="59"/>
        <v>15.885509983810081</v>
      </c>
      <c r="BB30">
        <f t="shared" si="70"/>
        <v>5.4088995260877164</v>
      </c>
      <c r="BC30">
        <f t="shared" si="71"/>
        <v>5.4088621982637175</v>
      </c>
      <c r="BD30">
        <f t="shared" si="60"/>
        <v>15.88547321253686</v>
      </c>
      <c r="BE30">
        <f t="shared" si="61"/>
        <v>25.736333783094295</v>
      </c>
      <c r="BF30">
        <f t="shared" si="62"/>
        <v>34.992765021923816</v>
      </c>
      <c r="BG30">
        <f t="shared" si="63"/>
        <v>43.804330759810526</v>
      </c>
      <c r="BH30">
        <f t="shared" si="64"/>
        <v>52.335195324005518</v>
      </c>
      <c r="BI30">
        <f t="shared" si="65"/>
        <v>60.723891027765795</v>
      </c>
      <c r="BJ30">
        <f t="shared" si="66"/>
        <v>69.068845630186246</v>
      </c>
      <c r="BK30">
        <f t="shared" si="67"/>
        <v>77.424654418552493</v>
      </c>
    </row>
    <row r="31" spans="1:63" ht="15.75" thickBot="1">
      <c r="A31" s="16">
        <v>0.1</v>
      </c>
      <c r="B31" t="s">
        <v>23</v>
      </c>
      <c r="C31">
        <v>6.6333913797489643</v>
      </c>
      <c r="D31">
        <v>6.702073367119719</v>
      </c>
      <c r="E31">
        <v>6.8400625237130583</v>
      </c>
      <c r="F31">
        <v>7.0484086445359564</v>
      </c>
      <c r="G31">
        <v>7.3281443365045309</v>
      </c>
      <c r="H31" s="5">
        <v>7.6795269182281451</v>
      </c>
      <c r="I31" s="6">
        <v>8.1008790719257568</v>
      </c>
      <c r="J31" s="6">
        <v>8.5870036068613853</v>
      </c>
      <c r="K31" s="6">
        <v>9.127363974096113</v>
      </c>
      <c r="L31" s="7">
        <v>9.7046907507775995</v>
      </c>
      <c r="M31">
        <v>10.295317739366908</v>
      </c>
      <c r="N31">
        <v>10.872644516048398</v>
      </c>
      <c r="O31">
        <v>11.413004883283127</v>
      </c>
      <c r="P31">
        <v>11.899129418218758</v>
      </c>
      <c r="Q31">
        <v>12.320481571916369</v>
      </c>
      <c r="R31" s="5">
        <v>12.671864153639984</v>
      </c>
      <c r="S31" s="6">
        <v>12.951599845608557</v>
      </c>
      <c r="T31" s="6">
        <v>13.159945966431456</v>
      </c>
      <c r="U31" s="6">
        <v>13.297935123024789</v>
      </c>
      <c r="V31" s="7">
        <v>13.366617110395548</v>
      </c>
      <c r="W31" s="6"/>
      <c r="Y31" s="6"/>
      <c r="Z31">
        <f t="shared" si="36"/>
        <v>0.86880279066337784</v>
      </c>
      <c r="AA31">
        <f t="shared" si="37"/>
        <v>0.8939278979172548</v>
      </c>
      <c r="AB31">
        <f t="shared" si="38"/>
        <v>0.92973033541286154</v>
      </c>
      <c r="AC31">
        <f t="shared" si="39"/>
        <v>0.97386760931120431</v>
      </c>
      <c r="AD31">
        <f t="shared" si="40"/>
        <v>1.0230561019560773</v>
      </c>
      <c r="AE31">
        <f t="shared" si="41"/>
        <v>1.0729619325134285</v>
      </c>
      <c r="AF31">
        <f t="shared" si="42"/>
        <v>1.118248760118018</v>
      </c>
      <c r="AG31">
        <f t="shared" si="43"/>
        <v>1.1530445034628378</v>
      </c>
      <c r="AH31">
        <f t="shared" si="68"/>
        <v>1.1720452222879056</v>
      </c>
      <c r="AI31">
        <f t="shared" si="69"/>
        <v>1.1720451784165073</v>
      </c>
      <c r="AJ31">
        <f t="shared" si="44"/>
        <v>1.1530443743240939</v>
      </c>
      <c r="AK31">
        <f t="shared" si="45"/>
        <v>1.1182485516381717</v>
      </c>
      <c r="AL31">
        <f t="shared" si="46"/>
        <v>1.0729616521275849</v>
      </c>
      <c r="AM31">
        <f t="shared" si="47"/>
        <v>1.0230557575605546</v>
      </c>
      <c r="AN31">
        <f t="shared" si="48"/>
        <v>0.97386720908627078</v>
      </c>
      <c r="AO31">
        <f t="shared" si="49"/>
        <v>0.92972988814169411</v>
      </c>
      <c r="AP31">
        <f t="shared" si="50"/>
        <v>0.89392741345113402</v>
      </c>
      <c r="AQ31">
        <f t="shared" si="51"/>
        <v>0.86880228023935013</v>
      </c>
      <c r="AT31">
        <f t="shared" si="52"/>
        <v>76.240775759076072</v>
      </c>
      <c r="AU31">
        <f t="shared" si="53"/>
        <v>67.207246333645728</v>
      </c>
      <c r="AV31">
        <f t="shared" si="54"/>
        <v>58.335404190605438</v>
      </c>
      <c r="AW31">
        <f t="shared" si="55"/>
        <v>49.606461663138177</v>
      </c>
      <c r="AX31">
        <f t="shared" si="56"/>
        <v>40.947869092494983</v>
      </c>
      <c r="AY31">
        <f t="shared" si="57"/>
        <v>32.246654640894441</v>
      </c>
      <c r="AZ31">
        <f t="shared" si="58"/>
        <v>23.373978415192322</v>
      </c>
      <c r="BA31">
        <f t="shared" si="59"/>
        <v>14.226019131651356</v>
      </c>
      <c r="BB31">
        <f t="shared" si="70"/>
        <v>4.7889871385960854</v>
      </c>
      <c r="BC31">
        <f t="shared" si="71"/>
        <v>4.7889615378527193</v>
      </c>
      <c r="BD31">
        <f t="shared" si="60"/>
        <v>14.225993818640129</v>
      </c>
      <c r="BE31">
        <f t="shared" si="61"/>
        <v>23.373953698437493</v>
      </c>
      <c r="BF31">
        <f t="shared" si="62"/>
        <v>32.246630906256222</v>
      </c>
      <c r="BG31">
        <f t="shared" si="63"/>
        <v>40.947846862092277</v>
      </c>
      <c r="BH31">
        <f t="shared" si="64"/>
        <v>49.606441626413151</v>
      </c>
      <c r="BI31">
        <f t="shared" si="65"/>
        <v>58.335387188822054</v>
      </c>
      <c r="BJ31">
        <f t="shared" si="66"/>
        <v>67.207233283732677</v>
      </c>
      <c r="BK31">
        <f t="shared" si="67"/>
        <v>76.240767514784807</v>
      </c>
    </row>
    <row r="32" spans="1:63" ht="15.75" thickBot="1">
      <c r="A32" s="16">
        <v>0.1</v>
      </c>
      <c r="B32" t="s">
        <v>24</v>
      </c>
      <c r="C32">
        <v>7.0256039935602326</v>
      </c>
      <c r="D32">
        <v>7.0893514009061693</v>
      </c>
      <c r="E32">
        <v>7.2169394994005032</v>
      </c>
      <c r="F32">
        <v>7.4083697972170519</v>
      </c>
      <c r="G32">
        <v>7.6631671198733695</v>
      </c>
      <c r="H32" s="12">
        <v>7.979775142711576</v>
      </c>
      <c r="I32" s="13">
        <v>8.3547328401433667</v>
      </c>
      <c r="J32" s="13">
        <v>8.7817014634976172</v>
      </c>
      <c r="K32" s="13">
        <v>9.2505555904919152</v>
      </c>
      <c r="L32" s="14">
        <v>9.7469640188100701</v>
      </c>
      <c r="M32">
        <v>10.253044636002809</v>
      </c>
      <c r="N32">
        <v>10.749453064320964</v>
      </c>
      <c r="O32">
        <v>11.218307191315267</v>
      </c>
      <c r="P32">
        <v>11.645275814669519</v>
      </c>
      <c r="Q32">
        <v>12.020233512101305</v>
      </c>
      <c r="R32" s="12">
        <v>12.336841534939513</v>
      </c>
      <c r="S32" s="13">
        <v>12.591638857595827</v>
      </c>
      <c r="T32" s="13">
        <v>12.783069155412374</v>
      </c>
      <c r="U32" s="13">
        <v>12.910657253906709</v>
      </c>
      <c r="V32" s="14">
        <v>12.974404661252647</v>
      </c>
      <c r="W32" s="6"/>
      <c r="Y32" s="6"/>
      <c r="Z32">
        <f t="shared" si="36"/>
        <v>0.73602002724408622</v>
      </c>
      <c r="AA32">
        <f t="shared" si="37"/>
        <v>0.760099220724335</v>
      </c>
      <c r="AB32">
        <f t="shared" si="38"/>
        <v>0.79384116472010458</v>
      </c>
      <c r="AC32">
        <f t="shared" si="39"/>
        <v>0.8345379562901053</v>
      </c>
      <c r="AD32">
        <f t="shared" si="40"/>
        <v>0.87874123738402299</v>
      </c>
      <c r="AE32">
        <f t="shared" si="41"/>
        <v>0.92235846278054834</v>
      </c>
      <c r="AF32">
        <f t="shared" si="42"/>
        <v>0.96086506672507888</v>
      </c>
      <c r="AG32">
        <f t="shared" si="43"/>
        <v>0.98975646409384199</v>
      </c>
      <c r="AH32">
        <f t="shared" si="68"/>
        <v>1.0052812737080381</v>
      </c>
      <c r="AI32">
        <f t="shared" si="69"/>
        <v>1.0052812640732274</v>
      </c>
      <c r="AJ32">
        <f t="shared" si="44"/>
        <v>0.98975643549327352</v>
      </c>
      <c r="AK32">
        <f t="shared" si="45"/>
        <v>0.96086501994040807</v>
      </c>
      <c r="AL32">
        <f t="shared" si="46"/>
        <v>0.92235839886969639</v>
      </c>
      <c r="AM32">
        <f t="shared" si="47"/>
        <v>0.87874115757454963</v>
      </c>
      <c r="AN32">
        <f t="shared" si="48"/>
        <v>0.83453786200918667</v>
      </c>
      <c r="AO32">
        <f t="shared" si="49"/>
        <v>0.79384105773180602</v>
      </c>
      <c r="AP32">
        <f t="shared" si="50"/>
        <v>0.76009910330980879</v>
      </c>
      <c r="AQ32">
        <f t="shared" si="51"/>
        <v>0.73601990233193748</v>
      </c>
      <c r="AT32">
        <f t="shared" si="52"/>
        <v>74.934542306635066</v>
      </c>
      <c r="AU32">
        <f t="shared" si="53"/>
        <v>65.185879053115301</v>
      </c>
      <c r="AV32">
        <f t="shared" si="54"/>
        <v>55.7996649813578</v>
      </c>
      <c r="AW32">
        <f t="shared" si="55"/>
        <v>46.789624648068141</v>
      </c>
      <c r="AX32">
        <f t="shared" si="56"/>
        <v>38.095473502459448</v>
      </c>
      <c r="AY32">
        <f t="shared" si="57"/>
        <v>29.608378524345028</v>
      </c>
      <c r="AZ32">
        <f t="shared" si="58"/>
        <v>21.203036120997726</v>
      </c>
      <c r="BA32">
        <f t="shared" si="59"/>
        <v>12.773650923620659</v>
      </c>
      <c r="BB32">
        <f t="shared" si="70"/>
        <v>4.2715222336973024</v>
      </c>
      <c r="BC32">
        <f t="shared" si="71"/>
        <v>4.2715148811371755</v>
      </c>
      <c r="BD32">
        <f t="shared" si="60"/>
        <v>12.773643620257534</v>
      </c>
      <c r="BE32">
        <f t="shared" si="61"/>
        <v>21.203028929300064</v>
      </c>
      <c r="BF32">
        <f t="shared" si="62"/>
        <v>29.608371537692836</v>
      </c>
      <c r="BG32">
        <f t="shared" si="63"/>
        <v>38.09546686433201</v>
      </c>
      <c r="BH32">
        <f t="shared" si="64"/>
        <v>46.789618566910399</v>
      </c>
      <c r="BI32">
        <f t="shared" si="65"/>
        <v>55.799659733000951</v>
      </c>
      <c r="BJ32">
        <f t="shared" si="66"/>
        <v>65.185874960421017</v>
      </c>
      <c r="BK32">
        <f t="shared" si="67"/>
        <v>74.934539688750334</v>
      </c>
    </row>
    <row r="33" spans="1:63">
      <c r="A33" s="16">
        <v>0</v>
      </c>
      <c r="B33" t="s">
        <v>25</v>
      </c>
      <c r="C33">
        <v>7.3540691004335592</v>
      </c>
      <c r="D33">
        <v>7.4127886439424655</v>
      </c>
      <c r="E33">
        <v>7.5299741761447114</v>
      </c>
      <c r="F33">
        <v>7.7049638254090462</v>
      </c>
      <c r="G33">
        <v>7.9363791033743221</v>
      </c>
      <c r="H33">
        <v>8.2216735928713121</v>
      </c>
      <c r="I33">
        <v>8.55657558265791</v>
      </c>
      <c r="J33">
        <v>8.9345137166575643</v>
      </c>
      <c r="K33">
        <v>9.3461928056682311</v>
      </c>
      <c r="L33">
        <v>9.7795649980106329</v>
      </c>
      <c r="M33">
        <v>10.220443621493482</v>
      </c>
      <c r="N33">
        <v>10.653815813835882</v>
      </c>
      <c r="O33">
        <v>11.065494902846551</v>
      </c>
      <c r="P33">
        <v>11.443433036846205</v>
      </c>
      <c r="Q33">
        <v>11.778335026632805</v>
      </c>
      <c r="R33">
        <v>12.063629516129796</v>
      </c>
      <c r="S33">
        <v>12.295044794095068</v>
      </c>
      <c r="T33">
        <v>12.470034443359397</v>
      </c>
      <c r="U33">
        <v>12.587219975561643</v>
      </c>
      <c r="V33">
        <v>12.645939519070554</v>
      </c>
      <c r="Z33">
        <f t="shared" si="36"/>
        <v>0.61413926654640205</v>
      </c>
      <c r="AA33">
        <f t="shared" si="37"/>
        <v>0.63897699710961442</v>
      </c>
      <c r="AB33">
        <f t="shared" si="38"/>
        <v>0.67325980283174325</v>
      </c>
      <c r="AC33">
        <f t="shared" si="39"/>
        <v>0.7138551828858809</v>
      </c>
      <c r="AD33">
        <f t="shared" si="40"/>
        <v>0.75707596829102763</v>
      </c>
      <c r="AE33">
        <f t="shared" si="41"/>
        <v>0.79887978910008917</v>
      </c>
      <c r="AF33">
        <f t="shared" si="42"/>
        <v>0.83511434563218034</v>
      </c>
      <c r="AG33">
        <f t="shared" si="43"/>
        <v>0.86189875324656606</v>
      </c>
      <c r="AH33">
        <f t="shared" si="68"/>
        <v>0.87615252744592775</v>
      </c>
      <c r="AI33">
        <f t="shared" si="69"/>
        <v>0.87615254521114416</v>
      </c>
      <c r="AJ33">
        <f t="shared" si="44"/>
        <v>0.86189880632641891</v>
      </c>
      <c r="AK33">
        <f t="shared" si="45"/>
        <v>0.83511443346258585</v>
      </c>
      <c r="AL33">
        <f t="shared" si="46"/>
        <v>0.79887991089007582</v>
      </c>
      <c r="AM33">
        <f t="shared" si="47"/>
        <v>0.75707612301143723</v>
      </c>
      <c r="AN33">
        <f t="shared" si="48"/>
        <v>0.71385536902746749</v>
      </c>
      <c r="AO33">
        <f t="shared" si="49"/>
        <v>0.67326001791530599</v>
      </c>
      <c r="AP33">
        <f t="shared" si="50"/>
        <v>0.63897723703359643</v>
      </c>
      <c r="AQ33">
        <f t="shared" si="51"/>
        <v>0.61413952502218538</v>
      </c>
      <c r="AT33">
        <f t="shared" si="52"/>
        <v>73.358093983370935</v>
      </c>
      <c r="AU33">
        <f t="shared" si="53"/>
        <v>62.79175760315033</v>
      </c>
      <c r="AV33">
        <f t="shared" si="54"/>
        <v>52.870691546507267</v>
      </c>
      <c r="AW33">
        <f t="shared" si="55"/>
        <v>43.629685735186975</v>
      </c>
      <c r="AX33">
        <f t="shared" si="56"/>
        <v>34.996261758376818</v>
      </c>
      <c r="AY33">
        <f t="shared" si="57"/>
        <v>26.837139014911006</v>
      </c>
      <c r="AZ33">
        <f t="shared" si="58"/>
        <v>19.000329304205259</v>
      </c>
      <c r="BA33">
        <f t="shared" si="59"/>
        <v>11.34748607956471</v>
      </c>
      <c r="BB33">
        <f t="shared" si="70"/>
        <v>3.7758218490292736</v>
      </c>
      <c r="BC33">
        <f t="shared" si="71"/>
        <v>3.7758394533753874</v>
      </c>
      <c r="BD33">
        <f t="shared" si="60"/>
        <v>11.347503663409027</v>
      </c>
      <c r="BE33">
        <f t="shared" si="61"/>
        <v>19.00034680541118</v>
      </c>
      <c r="BF33">
        <f t="shared" si="62"/>
        <v>26.837156280146292</v>
      </c>
      <c r="BG33">
        <f t="shared" si="63"/>
        <v>34.996278484434015</v>
      </c>
      <c r="BH33">
        <f t="shared" si="64"/>
        <v>43.629701408818327</v>
      </c>
      <c r="BI33">
        <f t="shared" si="65"/>
        <v>52.870705405662683</v>
      </c>
      <c r="BJ33">
        <f t="shared" si="66"/>
        <v>62.79176866470128</v>
      </c>
      <c r="BK33">
        <f t="shared" si="67"/>
        <v>73.358101192581771</v>
      </c>
    </row>
    <row r="34" spans="1:63" ht="15.75" thickBot="1">
      <c r="A34" s="15">
        <v>0</v>
      </c>
      <c r="B34" t="s">
        <v>26</v>
      </c>
      <c r="C34">
        <v>7.6238145646122257</v>
      </c>
      <c r="D34">
        <v>7.6777597990899533</v>
      </c>
      <c r="E34">
        <v>7.7852046366121668</v>
      </c>
      <c r="F34">
        <v>7.9451321256572403</v>
      </c>
      <c r="G34">
        <v>8.155711776064182</v>
      </c>
      <c r="H34">
        <v>8.4139644434181218</v>
      </c>
      <c r="I34">
        <v>8.7153820815858012</v>
      </c>
      <c r="J34">
        <v>9.0535849153775239</v>
      </c>
      <c r="K34">
        <v>9.4201368180246874</v>
      </c>
      <c r="L34">
        <v>9.8046594465212014</v>
      </c>
      <c r="M34">
        <v>10.195348938512854</v>
      </c>
      <c r="N34">
        <v>10.579871567009368</v>
      </c>
      <c r="O34">
        <v>10.946423469656537</v>
      </c>
      <c r="P34">
        <v>11.28462630344826</v>
      </c>
      <c r="Q34">
        <v>11.586043941615937</v>
      </c>
      <c r="R34">
        <v>11.844296608969875</v>
      </c>
      <c r="S34">
        <v>12.054876259376819</v>
      </c>
      <c r="T34">
        <v>12.214803748421888</v>
      </c>
      <c r="U34">
        <v>12.322248585944104</v>
      </c>
      <c r="V34">
        <v>12.376193820421834</v>
      </c>
      <c r="Z34">
        <f t="shared" si="36"/>
        <v>0.50303510482032088</v>
      </c>
      <c r="AA34">
        <f t="shared" si="37"/>
        <v>0.53031308475593741</v>
      </c>
      <c r="AB34">
        <f t="shared" si="38"/>
        <v>0.56736599708916646</v>
      </c>
      <c r="AC34">
        <f t="shared" si="39"/>
        <v>0.61047413339727663</v>
      </c>
      <c r="AD34">
        <f t="shared" si="40"/>
        <v>0.65558841403830304</v>
      </c>
      <c r="AE34">
        <f t="shared" si="41"/>
        <v>0.69855461372779493</v>
      </c>
      <c r="AF34">
        <f t="shared" si="42"/>
        <v>0.73531791673219138</v>
      </c>
      <c r="AG34">
        <f t="shared" si="43"/>
        <v>0.76222793882764284</v>
      </c>
      <c r="AH34">
        <f t="shared" si="68"/>
        <v>0.7764610503181768</v>
      </c>
      <c r="AI34">
        <f t="shared" si="69"/>
        <v>0.77646108788972257</v>
      </c>
      <c r="AJ34">
        <f t="shared" si="44"/>
        <v>0.76222805177841979</v>
      </c>
      <c r="AK34">
        <f t="shared" si="45"/>
        <v>0.73531810580248491</v>
      </c>
      <c r="AL34">
        <f t="shared" si="46"/>
        <v>0.69855488013523348</v>
      </c>
      <c r="AM34">
        <f t="shared" si="47"/>
        <v>0.65558875915029013</v>
      </c>
      <c r="AN34">
        <f t="shared" si="48"/>
        <v>0.61047455782858828</v>
      </c>
      <c r="AO34">
        <f t="shared" si="49"/>
        <v>0.56736649896085545</v>
      </c>
      <c r="AP34">
        <f t="shared" si="50"/>
        <v>0.53031365704947842</v>
      </c>
      <c r="AQ34">
        <f t="shared" si="51"/>
        <v>0.50303573247195088</v>
      </c>
      <c r="AT34">
        <f t="shared" si="52"/>
        <v>71.288816644871005</v>
      </c>
      <c r="AU34">
        <f t="shared" si="53"/>
        <v>59.724943048629711</v>
      </c>
      <c r="AV34">
        <f t="shared" si="54"/>
        <v>49.23099325950578</v>
      </c>
      <c r="AW34">
        <f t="shared" si="55"/>
        <v>39.828277540549578</v>
      </c>
      <c r="AX34">
        <f t="shared" si="56"/>
        <v>31.385440822865675</v>
      </c>
      <c r="AY34">
        <f t="shared" si="57"/>
        <v>23.704750805898431</v>
      </c>
      <c r="AZ34">
        <f t="shared" si="58"/>
        <v>16.57784232864498</v>
      </c>
      <c r="BA34">
        <f t="shared" si="59"/>
        <v>9.8139263632246561</v>
      </c>
      <c r="BB34">
        <f t="shared" si="70"/>
        <v>3.2502581131548847</v>
      </c>
      <c r="BC34">
        <f t="shared" si="71"/>
        <v>3.2503069359860937</v>
      </c>
      <c r="BD34">
        <f t="shared" si="60"/>
        <v>9.8139754489277369</v>
      </c>
      <c r="BE34">
        <f t="shared" si="61"/>
        <v>16.577891820002549</v>
      </c>
      <c r="BF34">
        <f t="shared" si="62"/>
        <v>23.704800575393474</v>
      </c>
      <c r="BG34">
        <f t="shared" si="63"/>
        <v>31.385490266601135</v>
      </c>
      <c r="BH34">
        <f t="shared" si="64"/>
        <v>39.82832530716643</v>
      </c>
      <c r="BI34">
        <f t="shared" si="65"/>
        <v>49.231036962517138</v>
      </c>
      <c r="BJ34">
        <f t="shared" si="66"/>
        <v>59.72497914745518</v>
      </c>
      <c r="BK34">
        <f t="shared" si="67"/>
        <v>71.288840861932428</v>
      </c>
    </row>
    <row r="35" spans="1:63">
      <c r="A35">
        <v>0.04</v>
      </c>
      <c r="B35" t="s">
        <v>27</v>
      </c>
      <c r="C35">
        <v>7.8396146978254473</v>
      </c>
      <c r="D35">
        <v>7.8892312546957912</v>
      </c>
      <c r="E35">
        <v>7.987952349040925</v>
      </c>
      <c r="F35">
        <v>8.1346481680002896</v>
      </c>
      <c r="G35">
        <v>8.3273713352282499</v>
      </c>
      <c r="H35">
        <v>8.5630902265296545</v>
      </c>
      <c r="I35">
        <v>8.8374032882192033</v>
      </c>
      <c r="J35">
        <v>9.1443069485177126</v>
      </c>
      <c r="K35">
        <v>9.4761100077499485</v>
      </c>
      <c r="L35">
        <v>9.8235869346950437</v>
      </c>
      <c r="M35">
        <v>10.176421022125298</v>
      </c>
      <c r="N35">
        <v>10.523897949070399</v>
      </c>
      <c r="O35">
        <v>10.855701008302637</v>
      </c>
      <c r="P35">
        <v>11.162604668601142</v>
      </c>
      <c r="Q35">
        <v>11.436917730290691</v>
      </c>
      <c r="R35">
        <v>11.672636621592094</v>
      </c>
      <c r="S35">
        <v>11.865359788820058</v>
      </c>
      <c r="T35">
        <v>12.012055607779423</v>
      </c>
      <c r="U35">
        <v>12.110776702124559</v>
      </c>
      <c r="V35">
        <v>12.160393258994905</v>
      </c>
      <c r="Z35">
        <f t="shared" si="36"/>
        <v>2.3269730573194995</v>
      </c>
      <c r="AA35">
        <f t="shared" si="37"/>
        <v>2.2283509514930886</v>
      </c>
      <c r="AB35">
        <f t="shared" si="38"/>
        <v>2.0827115088725954</v>
      </c>
      <c r="AC35">
        <f t="shared" si="39"/>
        <v>1.8933994957391358</v>
      </c>
      <c r="AD35">
        <f t="shared" si="40"/>
        <v>1.6660256239967481</v>
      </c>
      <c r="AE35">
        <f t="shared" si="41"/>
        <v>1.409984423399554</v>
      </c>
      <c r="AF35">
        <f t="shared" si="42"/>
        <v>1.1417739644845186</v>
      </c>
      <c r="AG35">
        <f t="shared" si="43"/>
        <v>0.89311959413709519</v>
      </c>
      <c r="AH35">
        <f t="shared" si="68"/>
        <v>0.7270443237443196</v>
      </c>
      <c r="AI35">
        <f t="shared" si="69"/>
        <v>0.72704657666035255</v>
      </c>
      <c r="AJ35">
        <f t="shared" si="44"/>
        <v>0.89312503819285283</v>
      </c>
      <c r="AK35">
        <f t="shared" si="45"/>
        <v>1.141780914838938</v>
      </c>
      <c r="AL35">
        <f t="shared" si="46"/>
        <v>1.4099920628959866</v>
      </c>
      <c r="AM35">
        <f t="shared" si="47"/>
        <v>1.6660336064462755</v>
      </c>
      <c r="AN35">
        <f t="shared" si="48"/>
        <v>1.8934076632819099</v>
      </c>
      <c r="AO35">
        <f t="shared" si="49"/>
        <v>2.0827197818081293</v>
      </c>
      <c r="AP35">
        <f t="shared" si="50"/>
        <v>2.2283592855191809</v>
      </c>
      <c r="AQ35">
        <f t="shared" si="51"/>
        <v>2.3269814252992043</v>
      </c>
    </row>
    <row r="36" spans="1:63">
      <c r="A36" s="9">
        <v>0</v>
      </c>
      <c r="B36" t="s">
        <v>28</v>
      </c>
      <c r="C36">
        <v>10</v>
      </c>
      <c r="D36">
        <v>10</v>
      </c>
      <c r="E36">
        <v>10</v>
      </c>
      <c r="F36">
        <v>10</v>
      </c>
      <c r="G36">
        <v>10</v>
      </c>
      <c r="H36">
        <v>10</v>
      </c>
      <c r="I36">
        <v>10</v>
      </c>
      <c r="J36">
        <v>10</v>
      </c>
      <c r="K36">
        <v>10</v>
      </c>
      <c r="L36">
        <v>10</v>
      </c>
      <c r="M36">
        <v>10</v>
      </c>
      <c r="N36">
        <v>10</v>
      </c>
      <c r="O36">
        <v>10</v>
      </c>
      <c r="P36">
        <v>10</v>
      </c>
      <c r="Q36">
        <v>10</v>
      </c>
      <c r="R36">
        <v>10</v>
      </c>
      <c r="S36">
        <v>10</v>
      </c>
      <c r="T36">
        <v>10</v>
      </c>
      <c r="U36">
        <v>10</v>
      </c>
      <c r="V36">
        <v>10</v>
      </c>
      <c r="Z36">
        <v>20</v>
      </c>
      <c r="AA36">
        <v>20</v>
      </c>
      <c r="AB36">
        <v>20</v>
      </c>
      <c r="AC36">
        <v>20</v>
      </c>
      <c r="AD36">
        <v>20</v>
      </c>
      <c r="AE36">
        <v>20</v>
      </c>
      <c r="AF36">
        <v>20</v>
      </c>
      <c r="AG36">
        <v>20</v>
      </c>
      <c r="AH36">
        <v>20</v>
      </c>
      <c r="AI36">
        <v>20</v>
      </c>
      <c r="AJ36">
        <v>20</v>
      </c>
      <c r="AK36">
        <v>20</v>
      </c>
      <c r="AL36">
        <v>20</v>
      </c>
      <c r="AM36">
        <v>20</v>
      </c>
      <c r="AN36">
        <v>20</v>
      </c>
      <c r="AO36">
        <v>20</v>
      </c>
      <c r="AP36">
        <v>20</v>
      </c>
      <c r="AQ36">
        <v>20</v>
      </c>
    </row>
    <row r="37" spans="1:63">
      <c r="A37" s="9">
        <v>5.0000000000000001E-3</v>
      </c>
      <c r="B37" t="s">
        <v>29</v>
      </c>
      <c r="C37">
        <v>-4.75</v>
      </c>
      <c r="D37">
        <v>-4.25</v>
      </c>
      <c r="E37">
        <v>-3.75</v>
      </c>
      <c r="F37">
        <v>-3.25</v>
      </c>
      <c r="G37">
        <v>-2.75</v>
      </c>
      <c r="H37">
        <v>-2.25</v>
      </c>
      <c r="I37">
        <v>-1.75</v>
      </c>
      <c r="J37">
        <v>-1.25</v>
      </c>
      <c r="K37">
        <v>-0.75</v>
      </c>
      <c r="L37">
        <v>-0.25</v>
      </c>
      <c r="M37">
        <v>0.25</v>
      </c>
      <c r="N37">
        <v>0.75</v>
      </c>
      <c r="O37">
        <v>1.25</v>
      </c>
      <c r="P37">
        <v>1.75</v>
      </c>
      <c r="Q37">
        <v>2.25</v>
      </c>
      <c r="R37">
        <v>2.75</v>
      </c>
      <c r="S37">
        <v>3.25</v>
      </c>
      <c r="T37">
        <v>3.75</v>
      </c>
      <c r="U37">
        <v>4.25</v>
      </c>
      <c r="V37">
        <v>4.75</v>
      </c>
    </row>
    <row r="38" spans="1:63">
      <c r="B38" t="s">
        <v>0</v>
      </c>
      <c r="C38">
        <v>-3.7821018080487239</v>
      </c>
      <c r="D38">
        <v>-3.866714787342064</v>
      </c>
      <c r="E38">
        <v>-4.0436676698404881</v>
      </c>
      <c r="F38">
        <v>-4.3298580543894811</v>
      </c>
      <c r="G38">
        <v>-4.7545671213805223</v>
      </c>
      <c r="H38">
        <v>-5.365109376102958</v>
      </c>
      <c r="I38">
        <v>-6.2359852614009306</v>
      </c>
      <c r="J38">
        <v>-7.4838063160222656</v>
      </c>
      <c r="K38">
        <v>-9.2993525304031994</v>
      </c>
      <c r="L38">
        <v>-12.07554921658228</v>
      </c>
      <c r="M38">
        <v>12.075543963087583</v>
      </c>
      <c r="N38">
        <v>9.2993472769084917</v>
      </c>
      <c r="O38">
        <v>7.4838010625275757</v>
      </c>
      <c r="P38">
        <v>6.2359800079062495</v>
      </c>
      <c r="Q38">
        <v>5.3651041226082725</v>
      </c>
      <c r="R38">
        <v>4.7545618678858261</v>
      </c>
      <c r="S38">
        <v>4.3298528008947841</v>
      </c>
      <c r="T38">
        <v>4.0436624163457964</v>
      </c>
      <c r="U38">
        <v>3.86670953384737</v>
      </c>
      <c r="V38">
        <v>3.7820965545540162</v>
      </c>
    </row>
    <row r="39" spans="1:63">
      <c r="A39">
        <v>19.787835550230671</v>
      </c>
      <c r="B39">
        <v>1</v>
      </c>
      <c r="D39" t="s">
        <v>30</v>
      </c>
      <c r="I39">
        <v>32.038927595899466</v>
      </c>
      <c r="K39">
        <v>28.578902376730809</v>
      </c>
      <c r="M39">
        <v>63.17915456841731</v>
      </c>
      <c r="N39">
        <v>48.654093248754393</v>
      </c>
      <c r="O39">
        <v>39.155155126005361</v>
      </c>
      <c r="P39">
        <v>32.626555025032346</v>
      </c>
      <c r="Q39">
        <v>28.070132067033335</v>
      </c>
      <c r="R39">
        <v>24.875774699240566</v>
      </c>
      <c r="S39">
        <v>22.653696616253324</v>
      </c>
      <c r="T39">
        <v>21.156348334431446</v>
      </c>
      <c r="U39">
        <v>20.230530723595837</v>
      </c>
      <c r="V39">
        <v>19.787835550230671</v>
      </c>
      <c r="AA39">
        <v>218</v>
      </c>
      <c r="AB39">
        <v>63.17915456841731</v>
      </c>
      <c r="AC39">
        <v>48.654093248754393</v>
      </c>
      <c r="AD39">
        <v>39.155155126005361</v>
      </c>
      <c r="AE39">
        <v>32.626555025032346</v>
      </c>
      <c r="AF39">
        <v>28.070132067033335</v>
      </c>
      <c r="AG39">
        <v>24.875774699240566</v>
      </c>
      <c r="AH39">
        <v>22.653696616253324</v>
      </c>
      <c r="AI39">
        <v>21.156348334431446</v>
      </c>
      <c r="AJ39">
        <v>20.230530723595837</v>
      </c>
      <c r="AK39">
        <v>19.787835550230671</v>
      </c>
    </row>
    <row r="40" spans="1:63">
      <c r="A40">
        <v>0</v>
      </c>
      <c r="B40" t="s">
        <v>31</v>
      </c>
      <c r="D40" t="s">
        <v>32</v>
      </c>
      <c r="M40">
        <v>105.78164972420234</v>
      </c>
      <c r="N40">
        <v>81.462166470916131</v>
      </c>
      <c r="O40">
        <v>65.557981272164852</v>
      </c>
      <c r="P40">
        <v>54.627068457466073</v>
      </c>
      <c r="Q40">
        <v>46.998195344756894</v>
      </c>
      <c r="R40">
        <v>41.649844874295546</v>
      </c>
      <c r="S40">
        <v>37.929393179439373</v>
      </c>
      <c r="T40">
        <v>35.422365202660338</v>
      </c>
      <c r="U40">
        <v>33.872257809899985</v>
      </c>
      <c r="V40">
        <v>33.131048039266126</v>
      </c>
      <c r="AA40">
        <v>365</v>
      </c>
      <c r="AB40">
        <v>105.78164972420234</v>
      </c>
      <c r="AC40">
        <v>81.462166470916131</v>
      </c>
      <c r="AD40">
        <v>65.557981272164852</v>
      </c>
      <c r="AE40">
        <v>54.627068457466073</v>
      </c>
      <c r="AF40">
        <v>46.998195344756894</v>
      </c>
      <c r="AG40">
        <v>41.649844874295546</v>
      </c>
      <c r="AH40">
        <v>37.929393179439373</v>
      </c>
      <c r="AI40">
        <v>35.422365202660338</v>
      </c>
      <c r="AJ40">
        <v>33.872257809899985</v>
      </c>
      <c r="AK40">
        <v>33.131048039266126</v>
      </c>
    </row>
    <row r="41" spans="1:63">
      <c r="AA41">
        <f t="shared" ref="AA41" si="72">AA40/AA39</f>
        <v>1.6743119266055047</v>
      </c>
      <c r="AB41">
        <f>AB40/AB39</f>
        <v>1.6743125235974847</v>
      </c>
      <c r="AC41">
        <f t="shared" ref="AC41:AK41" si="73">AC40/AC39</f>
        <v>1.6743127048822695</v>
      </c>
      <c r="AD41">
        <f t="shared" si="73"/>
        <v>1.6743128985491809</v>
      </c>
      <c r="AE41">
        <f t="shared" si="73"/>
        <v>1.6743130991167805</v>
      </c>
      <c r="AF41">
        <f t="shared" si="73"/>
        <v>1.6743132961584253</v>
      </c>
      <c r="AG41">
        <f t="shared" si="73"/>
        <v>1.6743134787905551</v>
      </c>
      <c r="AH41">
        <f t="shared" si="73"/>
        <v>1.6743136372818823</v>
      </c>
      <c r="AI41">
        <f t="shared" si="73"/>
        <v>1.6743137635435552</v>
      </c>
      <c r="AJ41">
        <f t="shared" si="73"/>
        <v>1.6743138513115303</v>
      </c>
      <c r="AK41">
        <f t="shared" si="73"/>
        <v>1.6743138962906892</v>
      </c>
    </row>
    <row r="42" spans="1:63">
      <c r="I42">
        <f>L22</f>
        <v>0</v>
      </c>
      <c r="J42">
        <f>L23</f>
        <v>3.0188873041455699</v>
      </c>
      <c r="K42">
        <f>L24</f>
        <v>5.4625304278487175</v>
      </c>
      <c r="L42">
        <f>L25</f>
        <v>8.1341956136274245</v>
      </c>
      <c r="M42">
        <f>M25</f>
        <v>11.865808205808131</v>
      </c>
      <c r="N42">
        <f>M24</f>
        <v>14.537472168551968</v>
      </c>
      <c r="O42">
        <f>M23</f>
        <v>16.981114009228104</v>
      </c>
      <c r="P42">
        <f>M22</f>
        <v>20</v>
      </c>
    </row>
    <row r="43" spans="1:63">
      <c r="K43">
        <f>K26</f>
        <v>7.3634812029796946</v>
      </c>
      <c r="L43">
        <f t="shared" ref="L43:N43" si="74">L26</f>
        <v>8.9577296916942526</v>
      </c>
      <c r="M43">
        <f t="shared" si="74"/>
        <v>11.042275262524733</v>
      </c>
      <c r="N43">
        <f t="shared" si="74"/>
        <v>12.63652375123929</v>
      </c>
    </row>
    <row r="44" spans="1:63">
      <c r="AB44">
        <v>105.78164972420234</v>
      </c>
      <c r="AC44">
        <v>81.462166470916131</v>
      </c>
      <c r="AD44">
        <v>65.557981272164852</v>
      </c>
      <c r="AE44">
        <v>54.627068457466073</v>
      </c>
      <c r="AF44">
        <v>46.998195344756894</v>
      </c>
      <c r="AG44">
        <v>41.649844874295546</v>
      </c>
      <c r="AH44">
        <v>37.929393179439373</v>
      </c>
      <c r="AI44">
        <v>35.422365202660338</v>
      </c>
      <c r="AJ44">
        <v>33.872257809899985</v>
      </c>
      <c r="AK44">
        <v>33.131048039266126</v>
      </c>
    </row>
    <row r="45" spans="1:63">
      <c r="AB45">
        <v>105.45398019463295</v>
      </c>
      <c r="AC45">
        <v>81.000402521302206</v>
      </c>
      <c r="AD45">
        <v>64.924623607592878</v>
      </c>
      <c r="AE45">
        <v>53.814889928320753</v>
      </c>
      <c r="AF45">
        <v>46.016238629008747</v>
      </c>
      <c r="AG45">
        <v>40.516462260330023</v>
      </c>
      <c r="AH45">
        <v>36.668899834093629</v>
      </c>
      <c r="AI45">
        <v>34.063207296193831</v>
      </c>
      <c r="AJ45">
        <v>32.445771047154899</v>
      </c>
      <c r="AK45">
        <v>31.670435704126906</v>
      </c>
    </row>
    <row r="47" spans="1:63">
      <c r="AB47">
        <v>0.5</v>
      </c>
      <c r="AC47">
        <v>1</v>
      </c>
      <c r="AD47">
        <v>1.5</v>
      </c>
      <c r="AE47">
        <v>2</v>
      </c>
      <c r="AF47">
        <v>2.5</v>
      </c>
      <c r="AG47">
        <v>3</v>
      </c>
      <c r="AH47">
        <v>3.5</v>
      </c>
      <c r="AI47">
        <v>4</v>
      </c>
      <c r="AJ47">
        <v>4.5</v>
      </c>
      <c r="AK47">
        <v>5</v>
      </c>
    </row>
    <row r="48" spans="1:63">
      <c r="AB48">
        <f>2/(AB44/365/24*1000/20)</f>
        <v>3.3124837900862314</v>
      </c>
      <c r="AC48">
        <f t="shared" ref="AC48:AK48" si="75">2/(AC44/365/24*1000/20)</f>
        <v>4.3013832700496719</v>
      </c>
      <c r="AD48">
        <f t="shared" si="75"/>
        <v>5.3448869718136933</v>
      </c>
      <c r="AE48">
        <f t="shared" si="75"/>
        <v>6.4144024179666479</v>
      </c>
      <c r="AF48">
        <f t="shared" si="75"/>
        <v>7.4556054212215734</v>
      </c>
      <c r="AG48">
        <f t="shared" si="75"/>
        <v>8.412996520336419</v>
      </c>
      <c r="AH48">
        <f t="shared" si="75"/>
        <v>9.2382179261951265</v>
      </c>
      <c r="AI48">
        <f t="shared" si="75"/>
        <v>9.8920554286895488</v>
      </c>
      <c r="AJ48">
        <f t="shared" si="75"/>
        <v>10.344748849236355</v>
      </c>
      <c r="AK48">
        <f t="shared" si="75"/>
        <v>10.576182183694106</v>
      </c>
    </row>
    <row r="49" spans="1:37">
      <c r="AB49">
        <f t="shared" ref="AB49:AK49" si="76">2/(AB45/365/24*1000/20)</f>
        <v>3.3227764315133315</v>
      </c>
      <c r="AC49">
        <f t="shared" si="76"/>
        <v>4.3259044287816799</v>
      </c>
      <c r="AD49">
        <f t="shared" si="76"/>
        <v>5.3970278228770674</v>
      </c>
      <c r="AE49">
        <f t="shared" si="76"/>
        <v>6.5112090811059637</v>
      </c>
      <c r="AF49">
        <f t="shared" si="76"/>
        <v>7.6147032099904637</v>
      </c>
      <c r="AG49">
        <f t="shared" si="76"/>
        <v>8.6483365143920583</v>
      </c>
      <c r="AH49">
        <f t="shared" si="76"/>
        <v>9.5557816456279046</v>
      </c>
      <c r="AI49">
        <f t="shared" si="76"/>
        <v>10.286758876024958</v>
      </c>
      <c r="AJ49">
        <f t="shared" si="76"/>
        <v>10.799558422906577</v>
      </c>
      <c r="AK49">
        <f t="shared" si="76"/>
        <v>11.063946302271432</v>
      </c>
    </row>
    <row r="50" spans="1:37">
      <c r="AB50">
        <f>AB47*AB51+AB52</f>
        <v>3.3000000000000003</v>
      </c>
      <c r="AC50">
        <f t="shared" ref="AC50:AK50" si="77">AC47*AC51+AC52</f>
        <v>4.4000000000000004</v>
      </c>
      <c r="AD50">
        <f t="shared" si="77"/>
        <v>5.5</v>
      </c>
      <c r="AE50">
        <f t="shared" si="77"/>
        <v>6.6000000000000005</v>
      </c>
      <c r="AF50">
        <f t="shared" si="77"/>
        <v>7.7</v>
      </c>
      <c r="AG50">
        <f t="shared" si="77"/>
        <v>8.8000000000000007</v>
      </c>
      <c r="AH50">
        <f t="shared" si="77"/>
        <v>9.9000000000000021</v>
      </c>
      <c r="AI50">
        <f t="shared" si="77"/>
        <v>11</v>
      </c>
      <c r="AJ50">
        <f t="shared" si="77"/>
        <v>12.100000000000001</v>
      </c>
      <c r="AK50">
        <f t="shared" si="77"/>
        <v>13.2</v>
      </c>
    </row>
    <row r="51" spans="1:37">
      <c r="AB51">
        <v>2.2000000000000002</v>
      </c>
      <c r="AC51">
        <f>AB51</f>
        <v>2.2000000000000002</v>
      </c>
      <c r="AD51">
        <f t="shared" ref="AD51:AK51" si="78">AC51</f>
        <v>2.2000000000000002</v>
      </c>
      <c r="AE51">
        <f t="shared" si="78"/>
        <v>2.2000000000000002</v>
      </c>
      <c r="AF51">
        <f t="shared" si="78"/>
        <v>2.2000000000000002</v>
      </c>
      <c r="AG51">
        <f t="shared" si="78"/>
        <v>2.2000000000000002</v>
      </c>
      <c r="AH51">
        <f t="shared" si="78"/>
        <v>2.2000000000000002</v>
      </c>
      <c r="AI51">
        <f t="shared" si="78"/>
        <v>2.2000000000000002</v>
      </c>
      <c r="AJ51">
        <f t="shared" si="78"/>
        <v>2.2000000000000002</v>
      </c>
      <c r="AK51">
        <f t="shared" si="78"/>
        <v>2.2000000000000002</v>
      </c>
    </row>
    <row r="52" spans="1:37">
      <c r="AB52">
        <v>2.2000000000000002</v>
      </c>
      <c r="AC52">
        <f t="shared" ref="AC52:AK52" si="79">AB52</f>
        <v>2.2000000000000002</v>
      </c>
      <c r="AD52">
        <f t="shared" si="79"/>
        <v>2.2000000000000002</v>
      </c>
      <c r="AE52">
        <f t="shared" si="79"/>
        <v>2.2000000000000002</v>
      </c>
      <c r="AF52">
        <f t="shared" si="79"/>
        <v>2.2000000000000002</v>
      </c>
      <c r="AG52">
        <f t="shared" si="79"/>
        <v>2.2000000000000002</v>
      </c>
      <c r="AH52">
        <f t="shared" si="79"/>
        <v>2.2000000000000002</v>
      </c>
      <c r="AI52">
        <f t="shared" si="79"/>
        <v>2.2000000000000002</v>
      </c>
      <c r="AJ52">
        <f t="shared" si="79"/>
        <v>2.2000000000000002</v>
      </c>
      <c r="AK52">
        <f t="shared" si="79"/>
        <v>2.2000000000000002</v>
      </c>
    </row>
    <row r="56" spans="1:37" ht="18.75">
      <c r="A56" s="19" t="s">
        <v>37</v>
      </c>
    </row>
    <row r="57" spans="1:37" ht="18.75">
      <c r="A57" s="19" t="s">
        <v>38</v>
      </c>
    </row>
    <row r="60" spans="1:37" ht="18.75">
      <c r="B60" s="19" t="s">
        <v>42</v>
      </c>
    </row>
    <row r="61" spans="1:37" ht="18.75">
      <c r="B61" s="19" t="s">
        <v>39</v>
      </c>
    </row>
    <row r="62" spans="1:37" ht="18.75">
      <c r="AB62" s="19" t="s">
        <v>40</v>
      </c>
    </row>
    <row r="63" spans="1:37" ht="18.75">
      <c r="AB63" s="19" t="s">
        <v>41</v>
      </c>
    </row>
  </sheetData>
  <conditionalFormatting sqref="C1:Y15">
    <cfRule type="colorScale" priority="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22:Y36 X21:X37">
    <cfRule type="colorScale" priority="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23:AA36 AA22:AQ36 Z23:AQ35">
    <cfRule type="colorScale" priority="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22:X36">
    <cfRule type="colorScale" priority="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H19:AI20">
    <cfRule type="colorScale" priority="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2:AQ14">
    <cfRule type="colorScale" priority="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Z23:AQ35">
    <cfRule type="colorScale" priority="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8">
    <cfRule type="colorScale" priority="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T2:BO14">
    <cfRule type="colorScale" priority="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T23:BK35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H2:AI3">
    <cfRule type="colorScale" priority="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H3:AI3">
    <cfRule type="colorScale" priority="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3">
    <cfRule type="colorScale" priority="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H2">
    <cfRule type="colorScale" priority="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2">
    <cfRule type="colorScale" priority="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H23:AI24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H24:AI24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24">
    <cfRule type="colorScale" priority="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H23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23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B2:BC3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H24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Y18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6:X19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21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W20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W22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H3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243"/>
  <sheetViews>
    <sheetView topLeftCell="A176" zoomScale="90" zoomScaleNormal="90" workbookViewId="0">
      <selection activeCell="J193" sqref="J193"/>
    </sheetView>
  </sheetViews>
  <sheetFormatPr defaultRowHeight="15"/>
  <cols>
    <col min="3" max="22" width="4.28515625" customWidth="1"/>
    <col min="24" max="38" width="4.85546875" customWidth="1"/>
  </cols>
  <sheetData>
    <row r="1" spans="1:22" ht="15.75" thickBot="1">
      <c r="A1" t="s">
        <v>60</v>
      </c>
    </row>
    <row r="2" spans="1:22">
      <c r="A2">
        <v>10</v>
      </c>
      <c r="B2" t="s">
        <v>15</v>
      </c>
      <c r="C2" s="2">
        <v>0.33751718016081966</v>
      </c>
      <c r="D2" s="3">
        <v>0.33751718016081966</v>
      </c>
      <c r="E2" s="3">
        <v>0.33751718016081966</v>
      </c>
      <c r="F2" s="3">
        <v>0.33751718016081966</v>
      </c>
      <c r="G2" s="4">
        <v>0.33751718016081966</v>
      </c>
      <c r="H2">
        <v>0.33751718016081966</v>
      </c>
      <c r="I2">
        <v>0.33751718016081966</v>
      </c>
      <c r="J2">
        <v>0.33751718016081966</v>
      </c>
      <c r="K2">
        <v>0.33751718016081966</v>
      </c>
      <c r="L2">
        <v>0.33751718016081966</v>
      </c>
      <c r="M2" s="2">
        <v>24.915620704959796</v>
      </c>
      <c r="N2" s="3">
        <v>24.915620704959796</v>
      </c>
      <c r="O2" s="3">
        <v>24.915620704959796</v>
      </c>
      <c r="P2" s="3">
        <v>24.915620704959796</v>
      </c>
      <c r="Q2" s="4">
        <v>24.915620704959796</v>
      </c>
      <c r="R2">
        <v>24.915620704959796</v>
      </c>
      <c r="S2">
        <v>24.915620704959796</v>
      </c>
      <c r="T2">
        <v>24.915620704959796</v>
      </c>
      <c r="U2">
        <v>24.915620704959796</v>
      </c>
      <c r="V2">
        <v>24.915620704959796</v>
      </c>
    </row>
    <row r="3" spans="1:22">
      <c r="A3">
        <v>6.5</v>
      </c>
      <c r="B3" t="s">
        <v>16</v>
      </c>
      <c r="C3" s="5">
        <v>2.2218288647860067</v>
      </c>
      <c r="D3" s="6">
        <v>2.2263973718362102</v>
      </c>
      <c r="E3" s="6">
        <v>2.2365411113665714</v>
      </c>
      <c r="F3" s="6">
        <v>2.2544737893917683</v>
      </c>
      <c r="G3" s="7">
        <v>2.2840648554614345</v>
      </c>
      <c r="H3">
        <v>2.331640247388854</v>
      </c>
      <c r="I3">
        <v>2.4073131249969273</v>
      </c>
      <c r="J3">
        <v>2.5272191158526156</v>
      </c>
      <c r="K3">
        <v>2.7182118922667242</v>
      </c>
      <c r="L3">
        <v>3.0347545189572713</v>
      </c>
      <c r="M3" s="5">
        <v>9.8084021925477565</v>
      </c>
      <c r="N3" s="6">
        <v>10.352213083474298</v>
      </c>
      <c r="O3" s="6">
        <v>10.810897987771655</v>
      </c>
      <c r="P3" s="6">
        <v>11.174548772294131</v>
      </c>
      <c r="Q3" s="7">
        <v>11.45008186697282</v>
      </c>
      <c r="R3">
        <v>11.651467004406046</v>
      </c>
      <c r="S3">
        <v>11.793392676981885</v>
      </c>
      <c r="T3">
        <v>11.888531301476634</v>
      </c>
      <c r="U3">
        <v>11.946575879447019</v>
      </c>
      <c r="V3">
        <v>11.973989185856105</v>
      </c>
    </row>
    <row r="4" spans="1:22">
      <c r="A4">
        <v>4.097374609528444</v>
      </c>
      <c r="B4" s="8">
        <v>-15</v>
      </c>
      <c r="C4" s="5">
        <v>3.9321753907086996</v>
      </c>
      <c r="D4" s="6">
        <v>3.9406394439501149</v>
      </c>
      <c r="E4" s="6">
        <v>3.9594006593217106</v>
      </c>
      <c r="F4" s="6">
        <v>3.9924783115597129</v>
      </c>
      <c r="G4" s="7">
        <v>4.0468729336896931</v>
      </c>
      <c r="H4">
        <v>4.1339891672479112</v>
      </c>
      <c r="I4">
        <v>4.2719147893785525</v>
      </c>
      <c r="J4">
        <v>4.4883055744540945</v>
      </c>
      <c r="K4">
        <v>4.8199594991726471</v>
      </c>
      <c r="L4">
        <v>5.2839200892643072</v>
      </c>
      <c r="M4" s="5">
        <v>9.6326096945802018</v>
      </c>
      <c r="N4" s="6">
        <v>10.205292331190419</v>
      </c>
      <c r="O4" s="6">
        <v>10.691266236928163</v>
      </c>
      <c r="P4" s="6">
        <v>11.064811344000569</v>
      </c>
      <c r="Q4" s="7">
        <v>11.341447853719666</v>
      </c>
      <c r="R4">
        <v>11.540931422579016</v>
      </c>
      <c r="S4">
        <v>11.680458281023638</v>
      </c>
      <c r="T4">
        <v>11.773594772705085</v>
      </c>
      <c r="U4">
        <v>11.830284573576465</v>
      </c>
      <c r="V4">
        <v>11.857025880455575</v>
      </c>
    </row>
    <row r="5" spans="1:22" ht="15.75" thickBot="1">
      <c r="A5" s="9">
        <v>5.0000000000000001E-3</v>
      </c>
      <c r="B5" t="s">
        <v>17</v>
      </c>
      <c r="C5" s="5">
        <v>5.4423762307238714</v>
      </c>
      <c r="D5" s="6">
        <v>5.4535420483271961</v>
      </c>
      <c r="E5" s="6">
        <v>5.4782169175745983</v>
      </c>
      <c r="F5" s="6">
        <v>5.521505895015455</v>
      </c>
      <c r="G5" s="7">
        <v>5.5922345475073056</v>
      </c>
      <c r="H5">
        <v>5.7047680351460208</v>
      </c>
      <c r="I5">
        <v>5.8824845324272159</v>
      </c>
      <c r="J5">
        <v>6.1651912724159832</v>
      </c>
      <c r="K5">
        <v>6.6285758352842397</v>
      </c>
      <c r="L5">
        <v>7.4496680604830523</v>
      </c>
      <c r="M5" s="5">
        <v>9.1777528103644563</v>
      </c>
      <c r="N5" s="6">
        <v>10.055731357445982</v>
      </c>
      <c r="O5" s="6">
        <v>10.608818058528943</v>
      </c>
      <c r="P5" s="6">
        <v>10.990543382249591</v>
      </c>
      <c r="Q5" s="7">
        <v>11.261112492119146</v>
      </c>
      <c r="R5">
        <v>11.452366213148229</v>
      </c>
      <c r="S5">
        <v>11.584802667039366</v>
      </c>
      <c r="T5">
        <v>11.672725650278359</v>
      </c>
      <c r="U5">
        <v>11.726077288674267</v>
      </c>
      <c r="V5">
        <v>11.751202942116409</v>
      </c>
    </row>
    <row r="6" spans="1:22">
      <c r="A6" s="10">
        <v>0.5</v>
      </c>
      <c r="B6" t="s">
        <v>18</v>
      </c>
      <c r="C6" s="5">
        <v>6.742013971609552</v>
      </c>
      <c r="D6" s="6">
        <v>6.7544312340433326</v>
      </c>
      <c r="E6" s="6">
        <v>6.7817484477989947</v>
      </c>
      <c r="F6" s="6">
        <v>6.8292958562886215</v>
      </c>
      <c r="G6" s="7">
        <v>6.9060581242750576</v>
      </c>
      <c r="H6">
        <v>7.0261045935302358</v>
      </c>
      <c r="I6">
        <v>7.210987015504803</v>
      </c>
      <c r="J6">
        <v>7.493643678349672</v>
      </c>
      <c r="K6">
        <v>7.9239290978677275</v>
      </c>
      <c r="L6">
        <v>8.5697330445412216</v>
      </c>
      <c r="M6" s="5">
        <v>9.4620209955285119</v>
      </c>
      <c r="N6" s="6">
        <v>10.139332565302871</v>
      </c>
      <c r="O6" s="6">
        <v>10.622398123635028</v>
      </c>
      <c r="P6" s="6">
        <v>10.966669376235615</v>
      </c>
      <c r="Q6" s="7">
        <v>11.212106452256574</v>
      </c>
      <c r="R6">
        <v>11.385470951075325</v>
      </c>
      <c r="S6">
        <v>11.505286206449897</v>
      </c>
      <c r="T6">
        <v>11.584678206063991</v>
      </c>
      <c r="U6">
        <v>11.63277834868507</v>
      </c>
      <c r="V6">
        <v>11.655407499328565</v>
      </c>
    </row>
    <row r="7" spans="1:22" ht="15.75" thickBot="1">
      <c r="A7" s="11">
        <v>2000</v>
      </c>
      <c r="B7" t="s">
        <v>19</v>
      </c>
      <c r="C7" s="12">
        <v>7.8327685738998509</v>
      </c>
      <c r="D7" s="13">
        <v>7.8450335857502331</v>
      </c>
      <c r="E7" s="13">
        <v>7.8718724795462949</v>
      </c>
      <c r="F7" s="13">
        <v>7.9181385076547555</v>
      </c>
      <c r="G7" s="14">
        <v>7.9917062163857713</v>
      </c>
      <c r="H7">
        <v>8.1041746414773836</v>
      </c>
      <c r="I7">
        <v>8.2716613661711413</v>
      </c>
      <c r="J7">
        <v>8.5150972594150769</v>
      </c>
      <c r="K7">
        <v>8.8579081745256616</v>
      </c>
      <c r="L7">
        <v>9.314454505788536</v>
      </c>
      <c r="M7" s="12">
        <v>9.8530349305606482</v>
      </c>
      <c r="N7" s="13">
        <v>10.327592567584086</v>
      </c>
      <c r="O7" s="13">
        <v>10.701678780941002</v>
      </c>
      <c r="P7" s="13">
        <v>10.983054563610963</v>
      </c>
      <c r="Q7" s="14">
        <v>11.189166693770915</v>
      </c>
      <c r="R7">
        <v>11.336685714697129</v>
      </c>
      <c r="S7">
        <v>11.439259720730961</v>
      </c>
      <c r="T7">
        <v>11.507391753246022</v>
      </c>
      <c r="U7">
        <v>11.548695314868889</v>
      </c>
      <c r="V7">
        <v>11.568125490643792</v>
      </c>
    </row>
    <row r="8" spans="1:22">
      <c r="A8" s="11">
        <v>1000</v>
      </c>
      <c r="B8" t="s">
        <v>20</v>
      </c>
      <c r="C8">
        <v>8.7250293398869001</v>
      </c>
      <c r="D8">
        <v>8.7360256838120325</v>
      </c>
      <c r="E8">
        <v>8.7599661659751256</v>
      </c>
      <c r="F8">
        <v>8.8008463422595291</v>
      </c>
      <c r="G8">
        <v>8.8648705787953759</v>
      </c>
      <c r="H8" s="2">
        <v>8.9605607818204511</v>
      </c>
      <c r="I8" s="3">
        <v>9.0985296188740925</v>
      </c>
      <c r="J8" s="3">
        <v>9.2902599335366638</v>
      </c>
      <c r="K8" s="3">
        <v>9.5445110390879684</v>
      </c>
      <c r="L8" s="4">
        <v>9.859103947879003</v>
      </c>
      <c r="M8">
        <v>10.207287888129297</v>
      </c>
      <c r="N8">
        <v>10.532304431482409</v>
      </c>
      <c r="O8">
        <v>10.805060417467157</v>
      </c>
      <c r="P8">
        <v>11.01983665571575</v>
      </c>
      <c r="Q8">
        <v>11.181882275291288</v>
      </c>
      <c r="R8" s="2">
        <v>11.299932650703866</v>
      </c>
      <c r="S8" s="3">
        <v>11.382824168580894</v>
      </c>
      <c r="T8" s="3">
        <v>11.438146253797365</v>
      </c>
      <c r="U8" s="3">
        <v>11.471745748666761</v>
      </c>
      <c r="V8" s="4">
        <v>11.48755848169866</v>
      </c>
    </row>
    <row r="9" spans="1:22" ht="15.75" thickBot="1">
      <c r="A9" s="15">
        <v>2</v>
      </c>
      <c r="B9" t="s">
        <v>21</v>
      </c>
      <c r="C9">
        <v>9.4348464876997173</v>
      </c>
      <c r="D9">
        <v>9.4438643931117614</v>
      </c>
      <c r="E9">
        <v>9.4634270416299415</v>
      </c>
      <c r="F9">
        <v>9.4965891908425188</v>
      </c>
      <c r="G9">
        <v>9.5478868190959254</v>
      </c>
      <c r="H9" s="5">
        <v>9.623124212818313</v>
      </c>
      <c r="I9" s="6">
        <v>9.7287650453158641</v>
      </c>
      <c r="J9" s="6">
        <v>9.8705386637941874</v>
      </c>
      <c r="K9" s="6">
        <v>10.050748785622725</v>
      </c>
      <c r="L9" s="7">
        <v>10.264076736066739</v>
      </c>
      <c r="M9">
        <v>10.493517664990337</v>
      </c>
      <c r="N9">
        <v>10.712852981239781</v>
      </c>
      <c r="O9">
        <v>10.903877495147279</v>
      </c>
      <c r="P9">
        <v>11.059360442713626</v>
      </c>
      <c r="Q9">
        <v>11.179588327597306</v>
      </c>
      <c r="R9" s="5">
        <v>11.268603268198838</v>
      </c>
      <c r="S9" s="6">
        <v>11.331694532813325</v>
      </c>
      <c r="T9" s="6">
        <v>11.373987165787284</v>
      </c>
      <c r="U9" s="6">
        <v>11.399706314392411</v>
      </c>
      <c r="V9" s="7">
        <v>11.411809091166791</v>
      </c>
    </row>
    <row r="10" spans="1:22" ht="15.75" thickBot="1">
      <c r="A10" s="9">
        <v>1</v>
      </c>
      <c r="B10" t="s">
        <v>22</v>
      </c>
      <c r="C10">
        <v>9.9813122078260239</v>
      </c>
      <c r="D10">
        <v>9.9880522877869282</v>
      </c>
      <c r="E10">
        <v>10.002667032332191</v>
      </c>
      <c r="F10">
        <v>10.027373127529289</v>
      </c>
      <c r="G10">
        <v>10.065325450350363</v>
      </c>
      <c r="H10" s="5">
        <v>10.120298293461969</v>
      </c>
      <c r="I10" s="6">
        <v>10.196059975231499</v>
      </c>
      <c r="J10" s="6">
        <v>10.295282380029171</v>
      </c>
      <c r="K10" s="6">
        <v>10.417906227129677</v>
      </c>
      <c r="L10" s="7">
        <v>10.559256123319413</v>
      </c>
      <c r="M10">
        <v>10.709092302909921</v>
      </c>
      <c r="N10">
        <v>10.853830086568355</v>
      </c>
      <c r="O10">
        <v>10.98260517536861</v>
      </c>
      <c r="P10">
        <v>11.089714010337627</v>
      </c>
      <c r="Q10">
        <v>11.173966980525888</v>
      </c>
      <c r="R10" s="5">
        <v>11.237047654145357</v>
      </c>
      <c r="S10" s="6">
        <v>11.28200352317292</v>
      </c>
      <c r="T10" s="6">
        <v>11.312169148093277</v>
      </c>
      <c r="U10" s="6">
        <v>11.330482465378434</v>
      </c>
      <c r="V10" s="7">
        <v>11.339080779978296</v>
      </c>
    </row>
    <row r="11" spans="1:22" ht="15.75" thickBot="1">
      <c r="A11" s="16">
        <v>0.1</v>
      </c>
      <c r="B11" t="s">
        <v>23</v>
      </c>
      <c r="C11">
        <v>10.384434951085623</v>
      </c>
      <c r="D11">
        <v>10.388938520831164</v>
      </c>
      <c r="E11">
        <v>10.398760054236316</v>
      </c>
      <c r="F11">
        <v>10.415457169953768</v>
      </c>
      <c r="G11">
        <v>10.44116437351653</v>
      </c>
      <c r="H11" s="5">
        <v>10.47828592764097</v>
      </c>
      <c r="I11" s="6">
        <v>10.528991360024579</v>
      </c>
      <c r="J11" s="6">
        <v>10.594478754873817</v>
      </c>
      <c r="K11" s="6">
        <v>10.674067960732108</v>
      </c>
      <c r="L11" s="7">
        <v>10.76440870268967</v>
      </c>
      <c r="M11">
        <v>10.859409302261184</v>
      </c>
      <c r="N11">
        <v>10.951574753542898</v>
      </c>
      <c r="O11">
        <v>11.034491266830875</v>
      </c>
      <c r="P11">
        <v>11.104267988498673</v>
      </c>
      <c r="Q11">
        <v>11.159616019618236</v>
      </c>
      <c r="R11" s="5">
        <v>11.201188361077877</v>
      </c>
      <c r="S11" s="6">
        <v>11.230749087887473</v>
      </c>
      <c r="T11" s="6">
        <v>11.250452266010043</v>
      </c>
      <c r="U11" s="6">
        <v>11.262309455403484</v>
      </c>
      <c r="V11" s="7">
        <v>11.267835048786411</v>
      </c>
    </row>
    <row r="12" spans="1:22" ht="15.75" thickBot="1">
      <c r="A12" s="16">
        <v>0.1</v>
      </c>
      <c r="B12" t="s">
        <v>24</v>
      </c>
      <c r="C12">
        <v>10.663517977073008</v>
      </c>
      <c r="D12">
        <v>10.666069493264159</v>
      </c>
      <c r="E12">
        <v>10.671748731251636</v>
      </c>
      <c r="F12">
        <v>10.681638291785521</v>
      </c>
      <c r="G12">
        <v>10.697175919633796</v>
      </c>
      <c r="H12" s="12">
        <v>10.719903058692591</v>
      </c>
      <c r="I12" s="13">
        <v>10.751099165694761</v>
      </c>
      <c r="J12" s="13">
        <v>10.791316267078226</v>
      </c>
      <c r="K12" s="13">
        <v>10.839894636665147</v>
      </c>
      <c r="L12" s="14">
        <v>10.894644846799</v>
      </c>
      <c r="M12">
        <v>10.951969849723561</v>
      </c>
      <c r="N12">
        <v>11.007618523713427</v>
      </c>
      <c r="O12">
        <v>11.057834160817496</v>
      </c>
      <c r="P12">
        <v>11.100157463174167</v>
      </c>
      <c r="Q12">
        <v>11.133623034409807</v>
      </c>
      <c r="R12" s="12">
        <v>11.158509834472381</v>
      </c>
      <c r="S12" s="13">
        <v>11.175898408512449</v>
      </c>
      <c r="T12" s="13">
        <v>11.1872148500069</v>
      </c>
      <c r="U12" s="13">
        <v>11.193849307911286</v>
      </c>
      <c r="V12" s="14">
        <v>11.196876349300487</v>
      </c>
    </row>
    <row r="13" spans="1:22">
      <c r="A13" s="16">
        <v>0</v>
      </c>
      <c r="B13" t="s">
        <v>25</v>
      </c>
      <c r="C13">
        <v>10.836005389788347</v>
      </c>
      <c r="D13">
        <v>10.837038658314119</v>
      </c>
      <c r="E13">
        <v>10.839517150817343</v>
      </c>
      <c r="F13">
        <v>10.844204460675394</v>
      </c>
      <c r="G13">
        <v>10.852091463166399</v>
      </c>
      <c r="H13">
        <v>10.864204431911986</v>
      </c>
      <c r="I13">
        <v>10.881350954596874</v>
      </c>
      <c r="J13">
        <v>10.903831198215446</v>
      </c>
      <c r="K13">
        <v>10.931179214471884</v>
      </c>
      <c r="L13">
        <v>10.962040551133084</v>
      </c>
      <c r="M13">
        <v>10.994303924981878</v>
      </c>
      <c r="N13">
        <v>11.025529471799537</v>
      </c>
      <c r="O13">
        <v>11.053533488602842</v>
      </c>
      <c r="P13">
        <v>11.076840270787027</v>
      </c>
      <c r="Q13">
        <v>11.09484990894644</v>
      </c>
      <c r="R13">
        <v>11.107749606519022</v>
      </c>
      <c r="S13">
        <v>11.116275118165778</v>
      </c>
      <c r="T13">
        <v>11.121424841643163</v>
      </c>
      <c r="U13">
        <v>11.124194321186408</v>
      </c>
      <c r="V13">
        <v>11.125365754491128</v>
      </c>
    </row>
    <row r="14" spans="1:22" ht="15.75" thickBot="1">
      <c r="A14" s="15">
        <v>0</v>
      </c>
      <c r="B14" t="s">
        <v>26</v>
      </c>
      <c r="C14">
        <v>10.916730954708122</v>
      </c>
      <c r="D14">
        <v>10.916754261542881</v>
      </c>
      <c r="E14">
        <v>10.917108415558568</v>
      </c>
      <c r="F14">
        <v>10.918358456770433</v>
      </c>
      <c r="G14">
        <v>10.921227271570546</v>
      </c>
      <c r="H14">
        <v>10.92644999310728</v>
      </c>
      <c r="I14">
        <v>10.934594676920771</v>
      </c>
      <c r="J14">
        <v>10.945876541317206</v>
      </c>
      <c r="K14">
        <v>10.960012221177571</v>
      </c>
      <c r="L14">
        <v>10.976174347461097</v>
      </c>
      <c r="M14">
        <v>10.993097592973406</v>
      </c>
      <c r="N14">
        <v>11.00933743374935</v>
      </c>
      <c r="O14">
        <v>11.023600918045458</v>
      </c>
      <c r="P14">
        <v>11.035016763450265</v>
      </c>
      <c r="Q14">
        <v>11.043258728522622</v>
      </c>
      <c r="R14">
        <v>11.04851594075026</v>
      </c>
      <c r="S14">
        <v>11.051355301939209</v>
      </c>
      <c r="T14">
        <v>11.052534026740597</v>
      </c>
      <c r="U14">
        <v>11.052810391762515</v>
      </c>
      <c r="V14">
        <v>11.0527841990176</v>
      </c>
    </row>
    <row r="15" spans="1:22">
      <c r="A15">
        <v>0.04</v>
      </c>
      <c r="B15" t="s">
        <v>27</v>
      </c>
      <c r="C15">
        <v>10.917497389402893</v>
      </c>
      <c r="D15">
        <v>10.917040394986493</v>
      </c>
      <c r="E15">
        <v>10.916376372036952</v>
      </c>
      <c r="F15">
        <v>10.915962617136932</v>
      </c>
      <c r="G15">
        <v>10.916380511751836</v>
      </c>
      <c r="H15">
        <v>10.918217737599456</v>
      </c>
      <c r="I15">
        <v>10.921929516012645</v>
      </c>
      <c r="J15">
        <v>10.92770321754166</v>
      </c>
      <c r="K15">
        <v>10.935361637152777</v>
      </c>
      <c r="L15">
        <v>10.944344177200113</v>
      </c>
      <c r="M15">
        <v>10.95379239046617</v>
      </c>
      <c r="N15">
        <v>10.962731569376585</v>
      </c>
      <c r="O15">
        <v>10.970294602974386</v>
      </c>
      <c r="P15">
        <v>10.975909830376478</v>
      </c>
      <c r="Q15">
        <v>10.979395982982114</v>
      </c>
      <c r="R15">
        <v>10.980951353785745</v>
      </c>
      <c r="S15">
        <v>10.981059905954531</v>
      </c>
      <c r="T15">
        <v>10.980352125036026</v>
      </c>
      <c r="U15">
        <v>10.979457044964869</v>
      </c>
      <c r="V15">
        <v>10.978872779823874</v>
      </c>
    </row>
    <row r="16" spans="1:22">
      <c r="A16" s="9">
        <v>0</v>
      </c>
      <c r="B16" t="s">
        <v>28</v>
      </c>
      <c r="C16">
        <v>10</v>
      </c>
      <c r="D16">
        <v>10</v>
      </c>
      <c r="E16">
        <v>10</v>
      </c>
      <c r="F16">
        <v>10</v>
      </c>
      <c r="G16">
        <v>10</v>
      </c>
      <c r="H16">
        <v>10</v>
      </c>
      <c r="I16">
        <v>10</v>
      </c>
      <c r="J16">
        <v>10</v>
      </c>
      <c r="K16">
        <v>10</v>
      </c>
      <c r="L16">
        <v>10</v>
      </c>
      <c r="M16">
        <v>10</v>
      </c>
      <c r="N16">
        <v>10</v>
      </c>
      <c r="O16">
        <v>10</v>
      </c>
      <c r="P16">
        <v>10</v>
      </c>
      <c r="Q16">
        <v>10</v>
      </c>
      <c r="R16">
        <v>10</v>
      </c>
      <c r="S16">
        <v>10</v>
      </c>
      <c r="T16">
        <v>10</v>
      </c>
      <c r="U16">
        <v>10</v>
      </c>
      <c r="V16">
        <v>10</v>
      </c>
    </row>
    <row r="17" spans="1:22">
      <c r="A17" s="9">
        <v>1</v>
      </c>
      <c r="B17" t="s">
        <v>29</v>
      </c>
      <c r="C17">
        <v>-4.75</v>
      </c>
      <c r="D17">
        <v>-4.25</v>
      </c>
      <c r="E17">
        <v>-3.75</v>
      </c>
      <c r="F17">
        <v>-3.25</v>
      </c>
      <c r="G17">
        <v>-2.75</v>
      </c>
      <c r="H17">
        <v>-2.25</v>
      </c>
      <c r="I17">
        <v>-1.75</v>
      </c>
      <c r="J17">
        <v>-1.25</v>
      </c>
      <c r="K17">
        <v>-0.75</v>
      </c>
      <c r="L17">
        <v>-0.25</v>
      </c>
      <c r="M17" s="6">
        <v>0.25</v>
      </c>
      <c r="N17">
        <v>0.75</v>
      </c>
      <c r="O17">
        <v>1.25</v>
      </c>
      <c r="P17">
        <v>1.75</v>
      </c>
      <c r="Q17">
        <v>2.25</v>
      </c>
      <c r="R17">
        <v>2.75</v>
      </c>
      <c r="S17">
        <v>3.25</v>
      </c>
      <c r="T17">
        <v>3.75</v>
      </c>
      <c r="U17">
        <v>4.25</v>
      </c>
      <c r="V17">
        <v>4.75</v>
      </c>
    </row>
    <row r="18" spans="1:22">
      <c r="B18" t="s">
        <v>0</v>
      </c>
      <c r="C18" s="6">
        <v>-7.5372467385007482</v>
      </c>
      <c r="D18" s="6">
        <v>-7.5555207667015623</v>
      </c>
      <c r="E18" s="6">
        <v>-7.596095724823007</v>
      </c>
      <c r="F18" s="6">
        <v>-7.6678264369237947</v>
      </c>
      <c r="G18" s="6">
        <v>-7.7861907012024592</v>
      </c>
      <c r="H18" s="6">
        <v>-7.9764922689121374</v>
      </c>
      <c r="I18" s="6">
        <v>-8.2791837793444305</v>
      </c>
      <c r="J18" s="6">
        <v>-8.7588077427671838</v>
      </c>
      <c r="K18" s="6">
        <v>-9.5227788484236182</v>
      </c>
      <c r="L18" s="6">
        <v>-10.788949355185807</v>
      </c>
      <c r="M18" s="6">
        <v>0.60128232885222044</v>
      </c>
      <c r="N18" s="6">
        <v>0.57963811428797996</v>
      </c>
      <c r="O18" s="6">
        <v>0.56138199869405536</v>
      </c>
      <c r="P18" s="6">
        <v>0.54690833562848418</v>
      </c>
      <c r="Q18" s="6">
        <v>0.53594184429798908</v>
      </c>
      <c r="R18" s="6">
        <v>0.52792651544492541</v>
      </c>
      <c r="S18" s="6">
        <v>0.52227773245683229</v>
      </c>
      <c r="T18" s="6">
        <v>0.51849112053664326</v>
      </c>
      <c r="U18" s="6">
        <v>0.5161808885776229</v>
      </c>
      <c r="V18" s="6">
        <v>0.51508981170561952</v>
      </c>
    </row>
    <row r="19" spans="1:22">
      <c r="A19" s="17">
        <v>2.5475575018294467</v>
      </c>
      <c r="B19">
        <v>9.9502487562189053E-3</v>
      </c>
      <c r="C19" s="6"/>
      <c r="D19" t="s">
        <v>30</v>
      </c>
      <c r="G19" s="6"/>
      <c r="I19" s="6">
        <v>2.6620604119681062</v>
      </c>
      <c r="K19">
        <v>2.638322906897105</v>
      </c>
      <c r="M19">
        <v>2.8756979576071213</v>
      </c>
      <c r="N19">
        <v>2.8068053498963805</v>
      </c>
      <c r="O19">
        <v>2.7434087315658768</v>
      </c>
      <c r="P19">
        <v>2.6891679391812491</v>
      </c>
      <c r="Q19">
        <v>2.6449479186011611</v>
      </c>
      <c r="R19">
        <v>2.6102287909558211</v>
      </c>
      <c r="S19">
        <v>2.5840323242687204</v>
      </c>
      <c r="T19">
        <v>2.5653624063169307</v>
      </c>
      <c r="U19">
        <v>2.5533951994583544</v>
      </c>
      <c r="V19">
        <v>2.5475575018294467</v>
      </c>
    </row>
    <row r="20" spans="1:22">
      <c r="A20">
        <v>0</v>
      </c>
      <c r="B20" t="s">
        <v>31</v>
      </c>
      <c r="C20" s="6"/>
      <c r="D20" t="s">
        <v>32</v>
      </c>
      <c r="F20" s="6"/>
      <c r="G20" s="6"/>
      <c r="H20" s="6"/>
      <c r="I20" s="6"/>
      <c r="J20" s="6"/>
      <c r="K20" s="6"/>
      <c r="L20" s="6"/>
      <c r="M20">
        <v>4.0502634387691447</v>
      </c>
      <c r="N20">
        <v>4.0261421248889864</v>
      </c>
      <c r="O20">
        <v>4.0029281647157609</v>
      </c>
      <c r="P20">
        <v>3.9821448287287247</v>
      </c>
      <c r="Q20">
        <v>3.9643960916366727</v>
      </c>
      <c r="R20">
        <v>3.9498082205100999</v>
      </c>
      <c r="S20">
        <v>3.9383223019788365</v>
      </c>
      <c r="T20">
        <v>3.9298301208909368</v>
      </c>
      <c r="U20">
        <v>3.9242301835542457</v>
      </c>
      <c r="V20">
        <v>3.9214491098071309</v>
      </c>
    </row>
    <row r="23" spans="1:22" ht="15.75" thickBot="1"/>
    <row r="24" spans="1:22">
      <c r="A24">
        <v>10</v>
      </c>
      <c r="B24" t="s">
        <v>15</v>
      </c>
      <c r="C24" s="2">
        <v>0.33751718016081966</v>
      </c>
      <c r="D24" s="3">
        <v>0.33751718016081966</v>
      </c>
      <c r="E24" s="3">
        <v>0.33751718016081966</v>
      </c>
      <c r="F24" s="3">
        <v>0.33751718016081966</v>
      </c>
      <c r="G24" s="4">
        <v>0.33751718016081966</v>
      </c>
      <c r="H24">
        <v>0.33751718016081966</v>
      </c>
      <c r="I24">
        <v>0.33751718016081966</v>
      </c>
      <c r="J24">
        <v>0.33751718016081966</v>
      </c>
      <c r="K24">
        <v>0.33751718016081966</v>
      </c>
      <c r="L24">
        <v>0.33751718016081966</v>
      </c>
      <c r="M24" s="2">
        <v>24.915620704959796</v>
      </c>
      <c r="N24" s="3">
        <v>24.915620704959796</v>
      </c>
      <c r="O24" s="3">
        <v>24.915620704959796</v>
      </c>
      <c r="P24" s="3">
        <v>24.915620704959796</v>
      </c>
      <c r="Q24" s="4">
        <v>24.915620704959796</v>
      </c>
      <c r="R24">
        <v>24.915620704959796</v>
      </c>
      <c r="S24">
        <v>24.915620704959796</v>
      </c>
      <c r="T24">
        <v>24.915620704959796</v>
      </c>
      <c r="U24">
        <v>24.915620704959796</v>
      </c>
      <c r="V24">
        <v>24.915620704959796</v>
      </c>
    </row>
    <row r="25" spans="1:22">
      <c r="A25">
        <v>6.5</v>
      </c>
      <c r="B25" t="s">
        <v>16</v>
      </c>
      <c r="C25" s="5">
        <v>2.3398805573291552</v>
      </c>
      <c r="D25" s="6">
        <v>2.3498771649699361</v>
      </c>
      <c r="E25" s="6">
        <v>2.3715684039893912</v>
      </c>
      <c r="F25" s="6">
        <v>2.4087152222539445</v>
      </c>
      <c r="G25" s="7">
        <v>2.4679769982921047</v>
      </c>
      <c r="H25">
        <v>2.5604656408406048</v>
      </c>
      <c r="I25">
        <v>2.7045265554366593</v>
      </c>
      <c r="J25">
        <v>2.9310100550340707</v>
      </c>
      <c r="K25">
        <v>3.2957810677992234</v>
      </c>
      <c r="L25">
        <v>3.9238190523578811</v>
      </c>
      <c r="M25" s="5">
        <v>18.214056748571451</v>
      </c>
      <c r="N25" s="6">
        <v>16.084250617269372</v>
      </c>
      <c r="O25" s="6">
        <v>15.14751548222686</v>
      </c>
      <c r="P25" s="6">
        <v>14.693302950695296</v>
      </c>
      <c r="Q25" s="7">
        <v>14.450384838518481</v>
      </c>
      <c r="R25">
        <v>14.307937329906245</v>
      </c>
      <c r="S25">
        <v>14.218324644073149</v>
      </c>
      <c r="T25">
        <v>14.160482086196255</v>
      </c>
      <c r="U25">
        <v>14.125071956229789</v>
      </c>
      <c r="V25">
        <v>14.10809684485773</v>
      </c>
    </row>
    <row r="26" spans="1:22">
      <c r="A26">
        <v>7.0927401398096492</v>
      </c>
      <c r="B26" s="8">
        <v>-15</v>
      </c>
      <c r="C26" s="5">
        <v>4.1631574159336173</v>
      </c>
      <c r="D26" s="6">
        <v>4.1818473518189467</v>
      </c>
      <c r="E26" s="6">
        <v>4.2222860517969183</v>
      </c>
      <c r="F26" s="6">
        <v>4.2912175931679526</v>
      </c>
      <c r="G26" s="7">
        <v>4.4004988906915647</v>
      </c>
      <c r="H26">
        <v>4.5697056494525192</v>
      </c>
      <c r="I26">
        <v>4.8304351206780156</v>
      </c>
      <c r="J26">
        <v>5.2320959705363057</v>
      </c>
      <c r="K26">
        <v>5.8425566321771178</v>
      </c>
      <c r="L26">
        <v>6.6983983713188984</v>
      </c>
      <c r="M26" s="5">
        <v>14.920485845461263</v>
      </c>
      <c r="N26" s="6">
        <v>14.770127742934449</v>
      </c>
      <c r="O26" s="6">
        <v>14.534153543522146</v>
      </c>
      <c r="P26" s="6">
        <v>14.350876125242412</v>
      </c>
      <c r="Q26" s="7">
        <v>14.222148984606191</v>
      </c>
      <c r="R26">
        <v>14.131767399699845</v>
      </c>
      <c r="S26">
        <v>14.06748649401351</v>
      </c>
      <c r="T26">
        <v>14.022486630949313</v>
      </c>
      <c r="U26">
        <v>13.993522220422383</v>
      </c>
      <c r="V26">
        <v>13.979258919925483</v>
      </c>
    </row>
    <row r="27" spans="1:22" ht="15.75" thickBot="1">
      <c r="A27" s="9">
        <v>5.0000000000000001E-3</v>
      </c>
      <c r="B27" t="s">
        <v>17</v>
      </c>
      <c r="C27" s="5">
        <v>5.7766368701479411</v>
      </c>
      <c r="D27" s="6">
        <v>5.8017146674620683</v>
      </c>
      <c r="E27" s="6">
        <v>5.85571401901176</v>
      </c>
      <c r="F27" s="6">
        <v>5.9470398439496881</v>
      </c>
      <c r="G27" s="7">
        <v>6.0903093853926817</v>
      </c>
      <c r="H27">
        <v>6.3095045143870712</v>
      </c>
      <c r="I27">
        <v>6.6440187718854364</v>
      </c>
      <c r="J27">
        <v>7.1615816660689253</v>
      </c>
      <c r="K27">
        <v>7.9921354269636051</v>
      </c>
      <c r="L27">
        <v>9.4422224819183871</v>
      </c>
      <c r="M27" s="5">
        <v>12.472582648790095</v>
      </c>
      <c r="N27" s="6">
        <v>13.495318499468199</v>
      </c>
      <c r="O27" s="6">
        <v>13.828449868063958</v>
      </c>
      <c r="P27" s="6">
        <v>13.921499206341178</v>
      </c>
      <c r="Q27" s="7">
        <v>13.930321751955931</v>
      </c>
      <c r="R27">
        <v>13.910756847459409</v>
      </c>
      <c r="S27">
        <v>13.884116265717216</v>
      </c>
      <c r="T27">
        <v>13.85945425915469</v>
      </c>
      <c r="U27">
        <v>13.841155011392043</v>
      </c>
      <c r="V27">
        <v>13.831497343508667</v>
      </c>
    </row>
    <row r="28" spans="1:22">
      <c r="A28" s="10">
        <v>0.5</v>
      </c>
      <c r="B28" t="s">
        <v>18</v>
      </c>
      <c r="C28" s="5">
        <v>7.1664115239342667</v>
      </c>
      <c r="D28" s="6">
        <v>7.1950794799108531</v>
      </c>
      <c r="E28" s="6">
        <v>7.2563913505069664</v>
      </c>
      <c r="F28" s="6">
        <v>7.3588959970791441</v>
      </c>
      <c r="G28" s="7">
        <v>7.517033485152985</v>
      </c>
      <c r="H28">
        <v>7.7534605669607615</v>
      </c>
      <c r="I28">
        <v>8.1028998102875427</v>
      </c>
      <c r="J28">
        <v>8.6182204131733844</v>
      </c>
      <c r="K28">
        <v>9.3782905052869783</v>
      </c>
      <c r="L28">
        <v>10.484988997051918</v>
      </c>
      <c r="M28" s="5">
        <v>11.951747739577211</v>
      </c>
      <c r="N28" s="6">
        <v>12.850013461030997</v>
      </c>
      <c r="O28" s="6">
        <v>13.316272781289484</v>
      </c>
      <c r="P28" s="6">
        <v>13.540393499676012</v>
      </c>
      <c r="Q28" s="7">
        <v>13.639754593613155</v>
      </c>
      <c r="R28">
        <v>13.677048949641103</v>
      </c>
      <c r="S28">
        <v>13.684915291825336</v>
      </c>
      <c r="T28">
        <v>13.680674062514793</v>
      </c>
      <c r="U28">
        <v>13.673751027720382</v>
      </c>
      <c r="V28">
        <v>13.669180967338136</v>
      </c>
    </row>
    <row r="29" spans="1:22" ht="15.75" thickBot="1">
      <c r="A29" s="11">
        <v>2000</v>
      </c>
      <c r="B29" t="s">
        <v>19</v>
      </c>
      <c r="C29" s="12">
        <v>8.3319281724143863</v>
      </c>
      <c r="D29" s="13">
        <v>8.3614647385087633</v>
      </c>
      <c r="E29" s="13">
        <v>8.4241172408200633</v>
      </c>
      <c r="F29" s="13">
        <v>8.5273998727611673</v>
      </c>
      <c r="G29" s="14">
        <v>8.6834685929611819</v>
      </c>
      <c r="H29">
        <v>8.9101161221531839</v>
      </c>
      <c r="I29">
        <v>9.2317369420422608</v>
      </c>
      <c r="J29">
        <v>9.6790619996365077</v>
      </c>
      <c r="K29">
        <v>10.283648784155609</v>
      </c>
      <c r="L29">
        <v>11.055087324921281</v>
      </c>
      <c r="M29" s="12">
        <v>11.912907014098371</v>
      </c>
      <c r="N29" s="13">
        <v>12.570625077603784</v>
      </c>
      <c r="O29" s="13">
        <v>12.995707828834277</v>
      </c>
      <c r="P29" s="13">
        <v>13.245780902283352</v>
      </c>
      <c r="Q29" s="14">
        <v>13.382868368576752</v>
      </c>
      <c r="R29">
        <v>13.452339627507412</v>
      </c>
      <c r="S29">
        <v>13.483635592371899</v>
      </c>
      <c r="T29">
        <v>13.495018564745815</v>
      </c>
      <c r="U29">
        <v>13.497501905791029</v>
      </c>
      <c r="V29">
        <v>13.49732903197925</v>
      </c>
    </row>
    <row r="30" spans="1:22">
      <c r="A30" s="11">
        <v>1000</v>
      </c>
      <c r="B30" t="s">
        <v>20</v>
      </c>
      <c r="C30">
        <v>9.2825659796895117</v>
      </c>
      <c r="D30">
        <v>9.3107656204202858</v>
      </c>
      <c r="E30">
        <v>9.3700544072150684</v>
      </c>
      <c r="F30">
        <v>9.4663296573398288</v>
      </c>
      <c r="G30">
        <v>9.608655636420762</v>
      </c>
      <c r="H30" s="2">
        <v>9.809244157318231</v>
      </c>
      <c r="I30" s="3">
        <v>10.082726773497283</v>
      </c>
      <c r="J30" s="3">
        <v>10.443527464080761</v>
      </c>
      <c r="K30" s="3">
        <v>10.898935086818668</v>
      </c>
      <c r="L30" s="4">
        <v>11.434232745239255</v>
      </c>
      <c r="M30">
        <v>11.989762618440855</v>
      </c>
      <c r="N30">
        <v>12.457560918877208</v>
      </c>
      <c r="O30">
        <v>12.799003261441765</v>
      </c>
      <c r="P30">
        <v>13.025458652394201</v>
      </c>
      <c r="Q30">
        <v>13.165043852226013</v>
      </c>
      <c r="R30" s="2">
        <v>13.245388249291072</v>
      </c>
      <c r="S30" s="3">
        <v>13.288189014403649</v>
      </c>
      <c r="T30" s="3">
        <v>13.308848414200675</v>
      </c>
      <c r="U30" s="3">
        <v>13.317567185905943</v>
      </c>
      <c r="V30" s="4">
        <v>13.320487889118191</v>
      </c>
    </row>
    <row r="31" spans="1:22" ht="15.75" thickBot="1">
      <c r="A31" s="15">
        <v>2</v>
      </c>
      <c r="B31" t="s">
        <v>21</v>
      </c>
      <c r="C31">
        <v>10.034368960544416</v>
      </c>
      <c r="D31">
        <v>10.05975431669984</v>
      </c>
      <c r="E31">
        <v>10.112656553717226</v>
      </c>
      <c r="F31">
        <v>10.197294782338956</v>
      </c>
      <c r="G31">
        <v>10.319799949280233</v>
      </c>
      <c r="H31" s="5">
        <v>10.487697365018288</v>
      </c>
      <c r="I31" s="6">
        <v>10.708649812090828</v>
      </c>
      <c r="J31" s="6">
        <v>10.987814188988285</v>
      </c>
      <c r="K31" s="6">
        <v>11.323032173827229</v>
      </c>
      <c r="L31" s="7">
        <v>11.697811569565062</v>
      </c>
      <c r="M31">
        <v>12.075651747496531</v>
      </c>
      <c r="N31">
        <v>12.407827074360648</v>
      </c>
      <c r="O31">
        <v>12.668106247872242</v>
      </c>
      <c r="P31">
        <v>12.854619059130592</v>
      </c>
      <c r="Q31">
        <v>12.978864985802396</v>
      </c>
      <c r="R31" s="5">
        <v>13.056311516469906</v>
      </c>
      <c r="S31" s="6">
        <v>13.101404684995607</v>
      </c>
      <c r="T31" s="6">
        <v>13.125696744802035</v>
      </c>
      <c r="U31" s="6">
        <v>13.137506812974085</v>
      </c>
      <c r="V31" s="7">
        <v>13.142131299321241</v>
      </c>
    </row>
    <row r="32" spans="1:22" ht="15.75" thickBot="1">
      <c r="A32" s="9">
        <v>1</v>
      </c>
      <c r="B32" t="s">
        <v>22</v>
      </c>
      <c r="C32">
        <v>10.607125494715747</v>
      </c>
      <c r="D32">
        <v>10.628950438582633</v>
      </c>
      <c r="E32">
        <v>10.674053836773524</v>
      </c>
      <c r="F32">
        <v>10.745219914535488</v>
      </c>
      <c r="G32">
        <v>10.846252689915554</v>
      </c>
      <c r="H32" s="5">
        <v>10.981339510946077</v>
      </c>
      <c r="I32" s="6">
        <v>11.153880490216844</v>
      </c>
      <c r="J32" s="6">
        <v>11.364557496708636</v>
      </c>
      <c r="K32" s="6">
        <v>11.608610002432545</v>
      </c>
      <c r="L32" s="7">
        <v>11.873020089693458</v>
      </c>
      <c r="M32">
        <v>12.135923870032832</v>
      </c>
      <c r="N32">
        <v>12.372188417683654</v>
      </c>
      <c r="O32">
        <v>12.565444623980332</v>
      </c>
      <c r="P32">
        <v>12.711242385539871</v>
      </c>
      <c r="Q32">
        <v>12.813759222323487</v>
      </c>
      <c r="R32" s="5">
        <v>12.881298723971906</v>
      </c>
      <c r="S32" s="6">
        <v>12.922981255876532</v>
      </c>
      <c r="T32" s="6">
        <v>12.946909954335583</v>
      </c>
      <c r="U32" s="6">
        <v>12.959365199037068</v>
      </c>
      <c r="V32" s="7">
        <v>12.964547764908456</v>
      </c>
    </row>
    <row r="33" spans="1:22" ht="15.75" thickBot="1">
      <c r="A33" s="16">
        <v>0.1</v>
      </c>
      <c r="B33" t="s">
        <v>23</v>
      </c>
      <c r="C33">
        <v>11.021947486633264</v>
      </c>
      <c r="D33">
        <v>11.040071577306694</v>
      </c>
      <c r="E33">
        <v>11.077240650897224</v>
      </c>
      <c r="F33">
        <v>11.135154996381502</v>
      </c>
      <c r="G33">
        <v>11.215974495320015</v>
      </c>
      <c r="H33" s="5">
        <v>11.32175316369794</v>
      </c>
      <c r="I33" s="6">
        <v>11.45355337648655</v>
      </c>
      <c r="J33" s="6">
        <v>11.610221654574914</v>
      </c>
      <c r="K33" s="6">
        <v>11.787001699163465</v>
      </c>
      <c r="L33" s="7">
        <v>11.974566512630734</v>
      </c>
      <c r="M33">
        <v>12.159577850957495</v>
      </c>
      <c r="N33">
        <v>12.327857669124548</v>
      </c>
      <c r="O33">
        <v>12.469245961376828</v>
      </c>
      <c r="P33">
        <v>12.57968305494426</v>
      </c>
      <c r="Q33">
        <v>12.660360068542909</v>
      </c>
      <c r="R33" s="5">
        <v>12.715663929585201</v>
      </c>
      <c r="S33" s="6">
        <v>12.751219229860315</v>
      </c>
      <c r="T33" s="6">
        <v>12.772507485393527</v>
      </c>
      <c r="U33" s="6">
        <v>12.784055691899162</v>
      </c>
      <c r="V33" s="7">
        <v>12.789023895243629</v>
      </c>
    </row>
    <row r="34" spans="1:22" ht="15.75" thickBot="1">
      <c r="A34" s="16">
        <v>0.1</v>
      </c>
      <c r="B34" t="s">
        <v>24</v>
      </c>
      <c r="C34">
        <v>11.29941095872079</v>
      </c>
      <c r="D34">
        <v>11.314127529704722</v>
      </c>
      <c r="E34">
        <v>11.344101960892205</v>
      </c>
      <c r="F34">
        <v>11.390288485929839</v>
      </c>
      <c r="G34">
        <v>11.453782722104306</v>
      </c>
      <c r="H34" s="12">
        <v>11.535386005297102</v>
      </c>
      <c r="I34" s="13">
        <v>11.635001006865947</v>
      </c>
      <c r="J34" s="13">
        <v>11.750912979908714</v>
      </c>
      <c r="K34" s="13">
        <v>11.879133294971592</v>
      </c>
      <c r="L34" s="14">
        <v>12.013157169187432</v>
      </c>
      <c r="M34">
        <v>12.144601715357966</v>
      </c>
      <c r="N34">
        <v>12.264954933535597</v>
      </c>
      <c r="O34">
        <v>12.367804136912584</v>
      </c>
      <c r="P34">
        <v>12.450049486078473</v>
      </c>
      <c r="Q34">
        <v>12.511773416262653</v>
      </c>
      <c r="R34" s="12">
        <v>12.555309083727565</v>
      </c>
      <c r="S34" s="13">
        <v>12.584126080842017</v>
      </c>
      <c r="T34" s="13">
        <v>12.601887795405098</v>
      </c>
      <c r="U34" s="13">
        <v>12.611787136910694</v>
      </c>
      <c r="V34" s="14">
        <v>12.616134935851385</v>
      </c>
    </row>
    <row r="35" spans="1:22">
      <c r="A35" s="16">
        <v>0</v>
      </c>
      <c r="B35" t="s">
        <v>25</v>
      </c>
      <c r="C35">
        <v>11.458236294496071</v>
      </c>
      <c r="D35">
        <v>11.470109210015469</v>
      </c>
      <c r="E35">
        <v>11.494148390438198</v>
      </c>
      <c r="F35">
        <v>11.530835921130546</v>
      </c>
      <c r="G35">
        <v>11.580631670088556</v>
      </c>
      <c r="H35">
        <v>11.643659568944782</v>
      </c>
      <c r="I35">
        <v>11.71931481923731</v>
      </c>
      <c r="J35">
        <v>11.805857732704874</v>
      </c>
      <c r="K35">
        <v>11.900123244963531</v>
      </c>
      <c r="L35">
        <v>11.997535836568041</v>
      </c>
      <c r="M35">
        <v>12.092611087057623</v>
      </c>
      <c r="N35">
        <v>12.179949616851854</v>
      </c>
      <c r="O35">
        <v>12.255375690381998</v>
      </c>
      <c r="P35">
        <v>12.316642528510656</v>
      </c>
      <c r="Q35">
        <v>12.363486952666682</v>
      </c>
      <c r="R35">
        <v>12.397196028289517</v>
      </c>
      <c r="S35">
        <v>12.419967744183726</v>
      </c>
      <c r="T35">
        <v>12.434284155267084</v>
      </c>
      <c r="U35">
        <v>12.442406603375963</v>
      </c>
      <c r="V35">
        <v>12.446021033894846</v>
      </c>
    </row>
    <row r="36" spans="1:22" ht="15.75" thickBot="1">
      <c r="A36" s="15">
        <v>0</v>
      </c>
      <c r="B36" t="s">
        <v>26</v>
      </c>
      <c r="C36">
        <v>11.514436177296487</v>
      </c>
      <c r="D36">
        <v>11.524170422737177</v>
      </c>
      <c r="E36">
        <v>11.543786809883917</v>
      </c>
      <c r="F36">
        <v>11.573498462918664</v>
      </c>
      <c r="G36">
        <v>11.613423042686968</v>
      </c>
      <c r="H36">
        <v>11.663357887919073</v>
      </c>
      <c r="I36">
        <v>11.722522333566216</v>
      </c>
      <c r="J36">
        <v>11.789325117928373</v>
      </c>
      <c r="K36">
        <v>11.861244147905028</v>
      </c>
      <c r="L36">
        <v>11.934919291503762</v>
      </c>
      <c r="M36">
        <v>12.006524593819332</v>
      </c>
      <c r="N36">
        <v>12.072378336071859</v>
      </c>
      <c r="O36">
        <v>12.129597187081171</v>
      </c>
      <c r="P36">
        <v>12.176531758344799</v>
      </c>
      <c r="Q36">
        <v>12.212853304852793</v>
      </c>
      <c r="R36">
        <v>12.239335508415719</v>
      </c>
      <c r="S36">
        <v>12.257464141506839</v>
      </c>
      <c r="T36">
        <v>12.269006279804916</v>
      </c>
      <c r="U36">
        <v>12.275627131779615</v>
      </c>
      <c r="V36">
        <v>12.278596559796288</v>
      </c>
    </row>
    <row r="37" spans="1:22">
      <c r="A37">
        <v>8</v>
      </c>
      <c r="B37" t="s">
        <v>27</v>
      </c>
      <c r="C37">
        <v>11.480842699180467</v>
      </c>
      <c r="D37">
        <v>11.489192668944963</v>
      </c>
      <c r="E37">
        <v>11.505972504961095</v>
      </c>
      <c r="F37">
        <v>11.531273781092047</v>
      </c>
      <c r="G37">
        <v>11.56507010137569</v>
      </c>
      <c r="H37">
        <v>11.607042627100931</v>
      </c>
      <c r="I37">
        <v>11.656391958289552</v>
      </c>
      <c r="J37">
        <v>11.711685535210838</v>
      </c>
      <c r="K37">
        <v>11.770804326647271</v>
      </c>
      <c r="L37">
        <v>11.831050364484629</v>
      </c>
      <c r="M37">
        <v>11.8894416369453</v>
      </c>
      <c r="N37">
        <v>11.943148518503001</v>
      </c>
      <c r="O37">
        <v>11.989944694282205</v>
      </c>
      <c r="P37">
        <v>12.028518375685573</v>
      </c>
      <c r="Q37">
        <v>12.058555503982562</v>
      </c>
      <c r="R37">
        <v>12.080605208235804</v>
      </c>
      <c r="S37">
        <v>12.095802889222155</v>
      </c>
      <c r="T37">
        <v>12.105540756392086</v>
      </c>
      <c r="U37">
        <v>12.111156871568618</v>
      </c>
      <c r="V37">
        <v>12.113685147749832</v>
      </c>
    </row>
    <row r="38" spans="1:22">
      <c r="A38" s="9">
        <v>0</v>
      </c>
      <c r="B38" t="s">
        <v>28</v>
      </c>
      <c r="C38">
        <v>10</v>
      </c>
      <c r="D38">
        <v>10</v>
      </c>
      <c r="E38">
        <v>10</v>
      </c>
      <c r="F38">
        <v>10</v>
      </c>
      <c r="G38">
        <v>10</v>
      </c>
      <c r="H38">
        <v>10</v>
      </c>
      <c r="I38">
        <v>10</v>
      </c>
      <c r="J38">
        <v>10</v>
      </c>
      <c r="K38">
        <v>10</v>
      </c>
      <c r="L38">
        <v>10</v>
      </c>
      <c r="M38">
        <v>10</v>
      </c>
      <c r="N38">
        <v>10</v>
      </c>
      <c r="O38">
        <v>10</v>
      </c>
      <c r="P38">
        <v>10</v>
      </c>
      <c r="Q38">
        <v>10</v>
      </c>
      <c r="R38">
        <v>10</v>
      </c>
      <c r="S38">
        <v>10</v>
      </c>
      <c r="T38">
        <v>10</v>
      </c>
      <c r="U38">
        <v>10</v>
      </c>
      <c r="V38">
        <v>10</v>
      </c>
    </row>
    <row r="39" spans="1:22">
      <c r="A39" s="9">
        <v>1</v>
      </c>
      <c r="B39" t="s">
        <v>29</v>
      </c>
      <c r="C39">
        <v>-4.75</v>
      </c>
      <c r="D39">
        <v>-4.25</v>
      </c>
      <c r="E39">
        <v>-3.75</v>
      </c>
      <c r="F39">
        <v>-3.25</v>
      </c>
      <c r="G39">
        <v>-2.75</v>
      </c>
      <c r="H39">
        <v>-2.25</v>
      </c>
      <c r="I39">
        <v>-1.75</v>
      </c>
      <c r="J39">
        <v>-1.25</v>
      </c>
      <c r="K39">
        <v>-0.75</v>
      </c>
      <c r="L39">
        <v>-0.25</v>
      </c>
      <c r="M39" s="6">
        <v>0.25</v>
      </c>
      <c r="N39">
        <v>0.75</v>
      </c>
      <c r="O39">
        <v>1.25</v>
      </c>
      <c r="P39">
        <v>1.75</v>
      </c>
      <c r="Q39">
        <v>2.25</v>
      </c>
      <c r="R39">
        <v>2.75</v>
      </c>
      <c r="S39">
        <v>3.25</v>
      </c>
      <c r="T39">
        <v>3.75</v>
      </c>
      <c r="U39">
        <v>4.25</v>
      </c>
      <c r="V39">
        <v>4.75</v>
      </c>
    </row>
    <row r="40" spans="1:22">
      <c r="B40" t="s">
        <v>0</v>
      </c>
      <c r="C40" s="6">
        <v>-8.0094535086733423</v>
      </c>
      <c r="D40" s="6">
        <v>-8.0494399392364659</v>
      </c>
      <c r="E40" s="6">
        <v>-8.136204895314286</v>
      </c>
      <c r="F40" s="6">
        <v>-8.2847921683724994</v>
      </c>
      <c r="G40" s="6">
        <v>-8.5218392725251402</v>
      </c>
      <c r="H40" s="6">
        <v>-8.8917938427191405</v>
      </c>
      <c r="I40" s="6">
        <v>-9.4680375011033586</v>
      </c>
      <c r="J40" s="6">
        <v>-10.373971499493004</v>
      </c>
      <c r="K40" s="6">
        <v>-11.833055550553615</v>
      </c>
      <c r="L40" s="6">
        <v>-14.345207488788246</v>
      </c>
      <c r="M40" s="6">
        <v>26.806255825553379</v>
      </c>
      <c r="N40" s="6">
        <v>0.3514973169230019</v>
      </c>
      <c r="O40" s="6">
        <v>0.38878030737245517</v>
      </c>
      <c r="P40" s="6">
        <v>0.40685841808017909</v>
      </c>
      <c r="Q40" s="6">
        <v>0.41652680065438069</v>
      </c>
      <c r="R40" s="6">
        <v>0.42219635323596222</v>
      </c>
      <c r="S40" s="6">
        <v>0.42576302729897098</v>
      </c>
      <c r="T40" s="6">
        <v>0.42806521865725533</v>
      </c>
      <c r="U40" s="6">
        <v>0.42947457706388087</v>
      </c>
      <c r="V40" s="6">
        <v>0.43015020338714688</v>
      </c>
    </row>
    <row r="41" spans="1:22">
      <c r="A41" s="17">
        <v>2.0730066981558237</v>
      </c>
      <c r="B41">
        <v>9.9502487562189053E-3</v>
      </c>
      <c r="C41" s="6"/>
      <c r="D41" t="s">
        <v>30</v>
      </c>
      <c r="G41" s="6"/>
      <c r="I41" s="6">
        <v>14.203586169710457</v>
      </c>
      <c r="K41">
        <v>1.9731036210046651</v>
      </c>
      <c r="M41">
        <v>124.27792910806258</v>
      </c>
      <c r="N41">
        <v>1.6588356240128075</v>
      </c>
      <c r="O41">
        <v>1.8526509477315978</v>
      </c>
      <c r="P41">
        <v>1.95023684017623</v>
      </c>
      <c r="Q41">
        <v>2.0032960992773301</v>
      </c>
      <c r="R41">
        <v>2.0339405146868019</v>
      </c>
      <c r="S41">
        <v>2.052370325803492</v>
      </c>
      <c r="T41">
        <v>2.063564915080617</v>
      </c>
      <c r="U41">
        <v>2.0700306241172872</v>
      </c>
      <c r="V41">
        <v>2.0730066981558237</v>
      </c>
    </row>
    <row r="42" spans="1:22">
      <c r="A42">
        <v>0</v>
      </c>
      <c r="B42" t="s">
        <v>31</v>
      </c>
      <c r="C42" s="6"/>
      <c r="D42" t="s">
        <v>32</v>
      </c>
      <c r="F42" s="6"/>
      <c r="G42" s="6"/>
      <c r="H42" s="6"/>
      <c r="I42" s="6"/>
      <c r="J42" s="6"/>
      <c r="K42" s="6"/>
      <c r="L42" s="6"/>
      <c r="M42">
        <v>170.19050184314472</v>
      </c>
      <c r="N42">
        <v>2.3336994256780446</v>
      </c>
      <c r="O42">
        <v>2.6551016081660728</v>
      </c>
      <c r="P42">
        <v>2.8357814835330615</v>
      </c>
      <c r="Q42">
        <v>2.9461123041689357</v>
      </c>
      <c r="R42">
        <v>3.0171333596706464</v>
      </c>
      <c r="S42">
        <v>3.0639278383730044</v>
      </c>
      <c r="T42">
        <v>3.0943924692990157</v>
      </c>
      <c r="U42">
        <v>3.1128331981809771</v>
      </c>
      <c r="V42">
        <v>3.1215492975031305</v>
      </c>
    </row>
    <row r="45" spans="1:22">
      <c r="M45" s="6">
        <v>0.25</v>
      </c>
      <c r="N45">
        <v>0.75</v>
      </c>
      <c r="O45">
        <v>1.25</v>
      </c>
      <c r="P45">
        <v>1.75</v>
      </c>
      <c r="Q45">
        <v>2.25</v>
      </c>
      <c r="R45">
        <v>2.75</v>
      </c>
      <c r="S45">
        <v>3.25</v>
      </c>
      <c r="T45">
        <v>3.75</v>
      </c>
      <c r="U45">
        <v>4.25</v>
      </c>
      <c r="V45">
        <v>4.75</v>
      </c>
    </row>
    <row r="46" spans="1:22">
      <c r="M46">
        <v>2.8756979576071213</v>
      </c>
      <c r="N46">
        <v>2.8068053498963805</v>
      </c>
      <c r="O46">
        <v>2.7434087315658768</v>
      </c>
      <c r="P46">
        <v>2.6891679391812491</v>
      </c>
      <c r="Q46">
        <v>2.6449479186011611</v>
      </c>
      <c r="R46">
        <v>2.6102287909558211</v>
      </c>
      <c r="S46">
        <v>2.5840323242687204</v>
      </c>
      <c r="T46">
        <v>2.5653624063169307</v>
      </c>
      <c r="U46">
        <v>2.5533951994583544</v>
      </c>
      <c r="V46">
        <v>2.5475575018294467</v>
      </c>
    </row>
    <row r="47" spans="1:22">
      <c r="M47">
        <v>124.27792910806258</v>
      </c>
      <c r="N47">
        <v>1.6588356240128075</v>
      </c>
      <c r="O47">
        <v>1.8526509477315978</v>
      </c>
      <c r="P47">
        <v>1.95023684017623</v>
      </c>
      <c r="Q47">
        <v>2.0032960992773301</v>
      </c>
      <c r="R47">
        <v>2.0339405146868019</v>
      </c>
      <c r="S47">
        <v>2.052370325803492</v>
      </c>
      <c r="T47">
        <v>2.063564915080617</v>
      </c>
      <c r="U47">
        <v>2.0700306241172872</v>
      </c>
      <c r="V47">
        <v>2.0730066981558237</v>
      </c>
    </row>
    <row r="48" spans="1:22">
      <c r="M48">
        <v>59.099776478945991</v>
      </c>
      <c r="N48">
        <v>45.718729356201258</v>
      </c>
      <c r="O48">
        <v>37.101892934812319</v>
      </c>
      <c r="P48">
        <v>31.28224327981755</v>
      </c>
      <c r="Q48">
        <v>27.297600289179176</v>
      </c>
      <c r="R48">
        <v>24.559322239800821</v>
      </c>
      <c r="S48">
        <v>22.69117938025127</v>
      </c>
      <c r="T48">
        <v>21.453947478731823</v>
      </c>
      <c r="U48">
        <v>20.699340369068501</v>
      </c>
      <c r="V48">
        <v>20.341653362144548</v>
      </c>
    </row>
    <row r="49" spans="1:23">
      <c r="M49">
        <v>44.706067750794034</v>
      </c>
      <c r="N49">
        <v>34.001230051641045</v>
      </c>
      <c r="O49">
        <v>27.107760913306929</v>
      </c>
      <c r="P49">
        <v>22.452041188035746</v>
      </c>
      <c r="Q49">
        <v>19.264326794313202</v>
      </c>
      <c r="R49">
        <v>17.073704353728857</v>
      </c>
      <c r="S49">
        <v>15.579190065180621</v>
      </c>
      <c r="T49">
        <v>14.589404543259427</v>
      </c>
      <c r="U49">
        <v>13.985718855047299</v>
      </c>
      <c r="V49">
        <v>13.699569249263963</v>
      </c>
    </row>
    <row r="50" spans="1:23">
      <c r="M50">
        <v>74.678089257826286</v>
      </c>
      <c r="N50">
        <v>8.6147991915962727</v>
      </c>
      <c r="O50">
        <v>8.9703933385191448</v>
      </c>
      <c r="P50">
        <v>8.9222211368307462</v>
      </c>
      <c r="Q50">
        <v>8.7475107474644158</v>
      </c>
      <c r="R50">
        <v>8.5535077204105239</v>
      </c>
      <c r="S50">
        <v>8.3820544561194303</v>
      </c>
      <c r="T50">
        <v>8.2488648734027308</v>
      </c>
      <c r="U50">
        <v>8.1591699086963576</v>
      </c>
      <c r="V50">
        <v>8.1142595016524233</v>
      </c>
    </row>
    <row r="51" spans="1:23">
      <c r="M51">
        <v>82.317564791285179</v>
      </c>
      <c r="N51">
        <v>5.0875992567629051</v>
      </c>
      <c r="O51">
        <v>5.460048894220904</v>
      </c>
      <c r="P51">
        <v>5.5639671336665781</v>
      </c>
      <c r="Q51">
        <v>5.5646104349085324</v>
      </c>
      <c r="R51">
        <v>5.5293517285283844</v>
      </c>
      <c r="S51">
        <v>5.4868924200936213</v>
      </c>
      <c r="T51">
        <v>5.4497100594345236</v>
      </c>
      <c r="U51">
        <v>5.4231858316952035</v>
      </c>
      <c r="V51">
        <v>5.409535628993539</v>
      </c>
    </row>
    <row r="52" spans="1:23">
      <c r="M52">
        <v>0.19</v>
      </c>
      <c r="N52">
        <v>0.17</v>
      </c>
      <c r="O52">
        <v>0.15</v>
      </c>
      <c r="P52">
        <v>0.13</v>
      </c>
      <c r="Q52">
        <v>0.11</v>
      </c>
      <c r="R52">
        <v>0.09</v>
      </c>
      <c r="S52">
        <v>7.0000000000000007E-2</v>
      </c>
      <c r="T52">
        <v>0.05</v>
      </c>
      <c r="U52">
        <v>0.03</v>
      </c>
      <c r="V52">
        <v>0.01</v>
      </c>
    </row>
    <row r="53" spans="1:23">
      <c r="L53">
        <f t="shared" ref="L53:L58" si="0">SUM(M53:V53)</f>
        <v>2.7217353395050354</v>
      </c>
      <c r="M53">
        <f t="shared" ref="M53:V53" si="1">M46*M$52</f>
        <v>0.54638261194535309</v>
      </c>
      <c r="N53">
        <f t="shared" si="1"/>
        <v>0.47715690948238471</v>
      </c>
      <c r="O53">
        <f t="shared" si="1"/>
        <v>0.41151130973488154</v>
      </c>
      <c r="P53">
        <f t="shared" si="1"/>
        <v>0.34959183209356237</v>
      </c>
      <c r="Q53">
        <f t="shared" si="1"/>
        <v>0.29094427104612774</v>
      </c>
      <c r="R53">
        <f t="shared" si="1"/>
        <v>0.23492059118602387</v>
      </c>
      <c r="S53">
        <f t="shared" si="1"/>
        <v>0.18088226269881044</v>
      </c>
      <c r="T53">
        <f t="shared" si="1"/>
        <v>0.12826812031584653</v>
      </c>
      <c r="U53">
        <f t="shared" si="1"/>
        <v>7.6601855983750633E-2</v>
      </c>
      <c r="V53">
        <f t="shared" si="1"/>
        <v>2.5475575018294467E-2</v>
      </c>
      <c r="W53" t="s">
        <v>59</v>
      </c>
    </row>
    <row r="54" spans="1:23">
      <c r="L54" s="1">
        <f t="shared" si="0"/>
        <v>25.159329389504389</v>
      </c>
      <c r="M54">
        <f t="shared" ref="M54:V54" si="2">M47*M$52</f>
        <v>23.612806530531891</v>
      </c>
      <c r="N54">
        <f t="shared" si="2"/>
        <v>0.28200205608217727</v>
      </c>
      <c r="O54">
        <f t="shared" si="2"/>
        <v>0.27789764215973967</v>
      </c>
      <c r="P54">
        <f t="shared" si="2"/>
        <v>0.25353078922290989</v>
      </c>
      <c r="Q54">
        <f t="shared" si="2"/>
        <v>0.22036257092050632</v>
      </c>
      <c r="R54">
        <f t="shared" si="2"/>
        <v>0.18305464632181218</v>
      </c>
      <c r="S54">
        <f t="shared" si="2"/>
        <v>0.14366592280624446</v>
      </c>
      <c r="T54">
        <f t="shared" si="2"/>
        <v>0.10317824575403085</v>
      </c>
      <c r="U54">
        <f t="shared" si="2"/>
        <v>6.2100918723518611E-2</v>
      </c>
      <c r="V54">
        <f t="shared" si="2"/>
        <v>2.0730066981558239E-2</v>
      </c>
      <c r="W54" t="s">
        <v>58</v>
      </c>
    </row>
    <row r="55" spans="1:23">
      <c r="L55" s="1">
        <f t="shared" si="0"/>
        <v>37.33166879679154</v>
      </c>
      <c r="M55">
        <f t="shared" ref="M55:V55" si="3">M48*M$52</f>
        <v>11.228957530999738</v>
      </c>
      <c r="N55">
        <f t="shared" si="3"/>
        <v>7.7721839905542147</v>
      </c>
      <c r="O55">
        <f t="shared" si="3"/>
        <v>5.5652839402218479</v>
      </c>
      <c r="P55">
        <f t="shared" si="3"/>
        <v>4.066691626376282</v>
      </c>
      <c r="Q55">
        <f t="shared" si="3"/>
        <v>3.0027360318097092</v>
      </c>
      <c r="R55">
        <f t="shared" si="3"/>
        <v>2.2103390015820739</v>
      </c>
      <c r="S55">
        <f t="shared" si="3"/>
        <v>1.5883825566175891</v>
      </c>
      <c r="T55">
        <f t="shared" si="3"/>
        <v>1.0726973739365913</v>
      </c>
      <c r="U55">
        <f t="shared" si="3"/>
        <v>0.62098021107205503</v>
      </c>
      <c r="V55">
        <f t="shared" si="3"/>
        <v>0.20341653362144549</v>
      </c>
      <c r="W55" t="s">
        <v>57</v>
      </c>
    </row>
    <row r="56" spans="1:23">
      <c r="L56" s="1">
        <f t="shared" si="0"/>
        <v>27.291581601950256</v>
      </c>
      <c r="M56">
        <f t="shared" ref="M56:V56" si="4">M49*M$52</f>
        <v>8.4941528726508668</v>
      </c>
      <c r="N56">
        <f t="shared" si="4"/>
        <v>5.780209108778978</v>
      </c>
      <c r="O56">
        <f t="shared" si="4"/>
        <v>4.0661641369960391</v>
      </c>
      <c r="P56">
        <f t="shared" si="4"/>
        <v>2.918765354444647</v>
      </c>
      <c r="Q56">
        <f t="shared" si="4"/>
        <v>2.1190759473744523</v>
      </c>
      <c r="R56">
        <f t="shared" si="4"/>
        <v>1.536633391835597</v>
      </c>
      <c r="S56">
        <f t="shared" si="4"/>
        <v>1.0905433045626436</v>
      </c>
      <c r="T56">
        <f t="shared" si="4"/>
        <v>0.72947022716297139</v>
      </c>
      <c r="U56">
        <f t="shared" si="4"/>
        <v>0.41957156565141895</v>
      </c>
      <c r="V56">
        <f t="shared" si="4"/>
        <v>0.13699569249263963</v>
      </c>
      <c r="W56" t="s">
        <v>56</v>
      </c>
    </row>
    <row r="57" spans="1:23">
      <c r="L57" s="1">
        <f t="shared" si="0"/>
        <v>21.215947195058174</v>
      </c>
      <c r="M57">
        <f t="shared" ref="M57:V57" si="5">M50*M$52</f>
        <v>14.188836958986995</v>
      </c>
      <c r="N57">
        <f t="shared" si="5"/>
        <v>1.4645158625713666</v>
      </c>
      <c r="O57">
        <f t="shared" si="5"/>
        <v>1.3455590007778717</v>
      </c>
      <c r="P57">
        <f t="shared" si="5"/>
        <v>1.1598887477879971</v>
      </c>
      <c r="Q57">
        <f t="shared" si="5"/>
        <v>0.96222618222108569</v>
      </c>
      <c r="R57">
        <f t="shared" si="5"/>
        <v>0.76981569483694712</v>
      </c>
      <c r="S57">
        <f t="shared" si="5"/>
        <v>0.58674381192836023</v>
      </c>
      <c r="T57">
        <f t="shared" si="5"/>
        <v>0.41244324367013657</v>
      </c>
      <c r="U57">
        <f t="shared" si="5"/>
        <v>0.24477509726089072</v>
      </c>
      <c r="V57">
        <f t="shared" si="5"/>
        <v>8.1142595016524238E-2</v>
      </c>
      <c r="W57" t="s">
        <v>55</v>
      </c>
    </row>
    <row r="58" spans="1:23">
      <c r="L58" s="1">
        <f t="shared" si="0"/>
        <v>20.030659952530236</v>
      </c>
      <c r="M58">
        <f t="shared" ref="M58:V58" si="6">M51*M$52</f>
        <v>15.640337310344185</v>
      </c>
      <c r="N58">
        <f t="shared" si="6"/>
        <v>0.86489187364969389</v>
      </c>
      <c r="O58">
        <f t="shared" si="6"/>
        <v>0.81900733413313553</v>
      </c>
      <c r="P58">
        <f t="shared" si="6"/>
        <v>0.72331572737665517</v>
      </c>
      <c r="Q58">
        <f t="shared" si="6"/>
        <v>0.61210714783993858</v>
      </c>
      <c r="R58">
        <f t="shared" si="6"/>
        <v>0.49764165556755457</v>
      </c>
      <c r="S58">
        <f t="shared" si="6"/>
        <v>0.38408246940655355</v>
      </c>
      <c r="T58">
        <f t="shared" si="6"/>
        <v>0.27248550297172619</v>
      </c>
      <c r="U58">
        <f t="shared" si="6"/>
        <v>0.1626955749508561</v>
      </c>
      <c r="V58">
        <f t="shared" si="6"/>
        <v>5.4095356289935392E-2</v>
      </c>
      <c r="W58" t="s">
        <v>54</v>
      </c>
    </row>
    <row r="59" spans="1:23" ht="15.75" thickBot="1"/>
    <row r="60" spans="1:23">
      <c r="A60">
        <v>10</v>
      </c>
      <c r="B60" t="s">
        <v>15</v>
      </c>
      <c r="C60" s="2">
        <v>0.33751718016081966</v>
      </c>
      <c r="D60" s="3">
        <v>0.33751718016081966</v>
      </c>
      <c r="E60" s="3">
        <v>0.33751718016081966</v>
      </c>
      <c r="F60" s="3">
        <v>0.33751718016081966</v>
      </c>
      <c r="G60" s="4">
        <v>0.33751718016081966</v>
      </c>
      <c r="H60">
        <v>0.33751718016081966</v>
      </c>
      <c r="I60">
        <v>0.33751718016081966</v>
      </c>
      <c r="J60">
        <v>0.33751718016081966</v>
      </c>
      <c r="K60">
        <v>0.33751718016081966</v>
      </c>
      <c r="L60">
        <v>0.33751718016081966</v>
      </c>
      <c r="M60" s="2">
        <v>24.915620704959796</v>
      </c>
      <c r="N60" s="3">
        <v>24.915620704959796</v>
      </c>
      <c r="O60" s="3">
        <v>24.915620704959796</v>
      </c>
      <c r="P60" s="3">
        <v>24.915620704959796</v>
      </c>
      <c r="Q60" s="4">
        <v>24.915620704959796</v>
      </c>
      <c r="R60">
        <v>24.915620704959796</v>
      </c>
      <c r="S60">
        <v>24.915620704959796</v>
      </c>
      <c r="T60">
        <v>24.915620704959796</v>
      </c>
      <c r="U60">
        <v>24.915620704959796</v>
      </c>
      <c r="V60">
        <v>24.915620704959796</v>
      </c>
    </row>
    <row r="61" spans="1:23">
      <c r="A61">
        <v>6.5</v>
      </c>
      <c r="B61" t="s">
        <v>16</v>
      </c>
      <c r="C61" s="5">
        <v>2.5166063807061643</v>
      </c>
      <c r="D61" s="6">
        <v>2.533272159682078</v>
      </c>
      <c r="E61" s="6">
        <v>2.5689323573281153</v>
      </c>
      <c r="F61" s="6">
        <v>2.6287083563266012</v>
      </c>
      <c r="G61" s="7">
        <v>2.7215563270309997</v>
      </c>
      <c r="H61">
        <v>2.8621325900800141</v>
      </c>
      <c r="I61">
        <v>3.0739121111189802</v>
      </c>
      <c r="J61">
        <v>3.3945031168973578</v>
      </c>
      <c r="K61">
        <v>3.8871617389557627</v>
      </c>
      <c r="L61">
        <v>4.6832938976351279</v>
      </c>
      <c r="M61" s="5">
        <v>21.512907568696992</v>
      </c>
      <c r="N61" s="6">
        <v>22.309039727376355</v>
      </c>
      <c r="O61" s="6">
        <v>22.801698349434758</v>
      </c>
      <c r="P61" s="6">
        <v>23.122289355213134</v>
      </c>
      <c r="Q61" s="7">
        <v>23.3340688762521</v>
      </c>
      <c r="R61">
        <v>23.474645139301114</v>
      </c>
      <c r="S61">
        <v>23.567493110005515</v>
      </c>
      <c r="T61">
        <v>23.627269109004004</v>
      </c>
      <c r="U61">
        <v>23.662929306650039</v>
      </c>
      <c r="V61">
        <v>23.679595085625955</v>
      </c>
    </row>
    <row r="62" spans="1:23">
      <c r="A62">
        <v>11.630510890684064</v>
      </c>
      <c r="B62" s="8">
        <v>-15</v>
      </c>
      <c r="C62" s="5">
        <v>4.5102802539478004</v>
      </c>
      <c r="D62" s="6">
        <v>4.5417497028345757</v>
      </c>
      <c r="E62" s="6">
        <v>4.6089159775901933</v>
      </c>
      <c r="F62" s="6">
        <v>4.721051182894489</v>
      </c>
      <c r="G62" s="7">
        <v>4.8943167063856299</v>
      </c>
      <c r="H62">
        <v>5.1550717855967774</v>
      </c>
      <c r="I62">
        <v>5.5451726894768489</v>
      </c>
      <c r="J62">
        <v>6.1285891313463026</v>
      </c>
      <c r="K62">
        <v>6.9896105778071593</v>
      </c>
      <c r="L62">
        <v>8.1605831296960218</v>
      </c>
      <c r="M62" s="5">
        <v>18.849455953065309</v>
      </c>
      <c r="N62" s="6">
        <v>20.020428504954175</v>
      </c>
      <c r="O62" s="6">
        <v>20.881449951415028</v>
      </c>
      <c r="P62" s="6">
        <v>21.464866393284474</v>
      </c>
      <c r="Q62" s="7">
        <v>21.854967297164546</v>
      </c>
      <c r="R62">
        <v>22.11572237637569</v>
      </c>
      <c r="S62">
        <v>22.288987899866836</v>
      </c>
      <c r="T62">
        <v>22.401123105171131</v>
      </c>
      <c r="U62">
        <v>22.468289379926745</v>
      </c>
      <c r="V62">
        <v>22.499758828813519</v>
      </c>
    </row>
    <row r="63" spans="1:23" ht="15.75" thickBot="1">
      <c r="A63" s="9">
        <v>5.0000000000000001E-3</v>
      </c>
      <c r="B63" t="s">
        <v>17</v>
      </c>
      <c r="C63" s="5">
        <v>6.2820198964226401</v>
      </c>
      <c r="D63" s="6">
        <v>6.3249559433726183</v>
      </c>
      <c r="E63" s="6">
        <v>6.4161994400205993</v>
      </c>
      <c r="F63" s="6">
        <v>6.567459431359655</v>
      </c>
      <c r="G63" s="7">
        <v>6.799004256314138</v>
      </c>
      <c r="H63">
        <v>7.1439038802405008</v>
      </c>
      <c r="I63">
        <v>7.656200944073988</v>
      </c>
      <c r="J63">
        <v>8.4285438500055871</v>
      </c>
      <c r="K63">
        <v>9.6389463233481756</v>
      </c>
      <c r="L63">
        <v>11.70949348943987</v>
      </c>
      <c r="M63" s="5">
        <v>15.966427127245938</v>
      </c>
      <c r="N63" s="6">
        <v>18.036974293337639</v>
      </c>
      <c r="O63" s="6">
        <v>19.247376766680219</v>
      </c>
      <c r="P63" s="6">
        <v>20.019719672611814</v>
      </c>
      <c r="Q63" s="7">
        <v>20.5320167364453</v>
      </c>
      <c r="R63">
        <v>20.876916360371663</v>
      </c>
      <c r="S63">
        <v>21.108461185326149</v>
      </c>
      <c r="T63">
        <v>21.259721176665202</v>
      </c>
      <c r="U63">
        <v>21.350964673313182</v>
      </c>
      <c r="V63">
        <v>21.393900720263158</v>
      </c>
    </row>
    <row r="64" spans="1:23">
      <c r="A64" s="10">
        <v>0.5</v>
      </c>
      <c r="B64" t="s">
        <v>18</v>
      </c>
      <c r="C64" s="5">
        <v>7.8130713160819978</v>
      </c>
      <c r="D64" s="6">
        <v>7.8633385127050772</v>
      </c>
      <c r="E64" s="6">
        <v>7.9695026231631383</v>
      </c>
      <c r="F64" s="6">
        <v>8.1436556092376442</v>
      </c>
      <c r="G64" s="7">
        <v>8.4061998847142334</v>
      </c>
      <c r="H64">
        <v>8.7891439498718764</v>
      </c>
      <c r="I64">
        <v>9.3416663686115875</v>
      </c>
      <c r="J64">
        <v>10.139230862786045</v>
      </c>
      <c r="K64">
        <v>11.296479074540631</v>
      </c>
      <c r="L64">
        <v>12.969004899090868</v>
      </c>
      <c r="M64" s="5">
        <v>15.217340274189597</v>
      </c>
      <c r="N64" s="6">
        <v>16.889866098739834</v>
      </c>
      <c r="O64" s="6">
        <v>18.047114310494422</v>
      </c>
      <c r="P64" s="6">
        <v>18.844678804668867</v>
      </c>
      <c r="Q64" s="7">
        <v>19.39720122340858</v>
      </c>
      <c r="R64">
        <v>19.780145288566224</v>
      </c>
      <c r="S64">
        <v>20.042689564042806</v>
      </c>
      <c r="T64">
        <v>20.216842550117313</v>
      </c>
      <c r="U64">
        <v>20.323006660575373</v>
      </c>
      <c r="V64">
        <v>20.373273857198463</v>
      </c>
    </row>
    <row r="65" spans="1:22" ht="15.75" thickBot="1">
      <c r="A65" s="11">
        <v>2000</v>
      </c>
      <c r="B65" t="s">
        <v>19</v>
      </c>
      <c r="C65" s="12">
        <v>9.0992808432800345</v>
      </c>
      <c r="D65" s="13">
        <v>9.1527309788932278</v>
      </c>
      <c r="E65" s="13">
        <v>9.2647721506980147</v>
      </c>
      <c r="F65" s="13">
        <v>9.4462066710552275</v>
      </c>
      <c r="G65" s="14">
        <v>9.7145518684093943</v>
      </c>
      <c r="H65">
        <v>10.09558683365875</v>
      </c>
      <c r="I65">
        <v>10.625058844033331</v>
      </c>
      <c r="J65">
        <v>11.349109737914516</v>
      </c>
      <c r="K65">
        <v>12.31827873029648</v>
      </c>
      <c r="L65">
        <v>13.558975245006751</v>
      </c>
      <c r="M65" s="12">
        <v>14.98322429923323</v>
      </c>
      <c r="N65" s="13">
        <v>16.223920813943494</v>
      </c>
      <c r="O65" s="13">
        <v>17.193089806325453</v>
      </c>
      <c r="P65" s="13">
        <v>17.917140700206641</v>
      </c>
      <c r="Q65" s="14">
        <v>18.446612710581224</v>
      </c>
      <c r="R65">
        <v>18.827647675830583</v>
      </c>
      <c r="S65">
        <v>19.095992873184741</v>
      </c>
      <c r="T65">
        <v>19.277427393541959</v>
      </c>
      <c r="U65">
        <v>19.389468565346746</v>
      </c>
      <c r="V65">
        <v>19.442918700959943</v>
      </c>
    </row>
    <row r="66" spans="1:22">
      <c r="A66" s="11">
        <v>1000</v>
      </c>
      <c r="B66" t="s">
        <v>20</v>
      </c>
      <c r="C66">
        <v>10.147754294732541</v>
      </c>
      <c r="D66">
        <v>10.200867866168601</v>
      </c>
      <c r="E66">
        <v>10.311305169075524</v>
      </c>
      <c r="F66">
        <v>10.487683614883665</v>
      </c>
      <c r="G66">
        <v>10.74332853434635</v>
      </c>
      <c r="H66" s="2">
        <v>11.096404822212362</v>
      </c>
      <c r="I66" s="3">
        <v>11.569198905029985</v>
      </c>
      <c r="J66" s="3">
        <v>12.184969310547011</v>
      </c>
      <c r="K66" s="3">
        <v>12.959057735194937</v>
      </c>
      <c r="L66" s="4">
        <v>13.878911486736444</v>
      </c>
      <c r="M66">
        <v>14.87139017198678</v>
      </c>
      <c r="N66">
        <v>15.791243923528288</v>
      </c>
      <c r="O66">
        <v>16.56533234817622</v>
      </c>
      <c r="P66">
        <v>17.181102753693246</v>
      </c>
      <c r="Q66">
        <v>17.653896836510864</v>
      </c>
      <c r="R66" s="2">
        <v>18.006973124376877</v>
      </c>
      <c r="S66" s="3">
        <v>18.262618043839566</v>
      </c>
      <c r="T66" s="3">
        <v>18.4389964896477</v>
      </c>
      <c r="U66" s="3">
        <v>18.549433792554627</v>
      </c>
      <c r="V66" s="4">
        <v>18.602547363990688</v>
      </c>
    </row>
    <row r="67" spans="1:22" ht="15.75" thickBot="1">
      <c r="A67" s="15">
        <v>2</v>
      </c>
      <c r="B67" t="s">
        <v>21</v>
      </c>
      <c r="C67">
        <v>10.973482528917067</v>
      </c>
      <c r="D67">
        <v>11.023714273138735</v>
      </c>
      <c r="E67">
        <v>11.127324327686669</v>
      </c>
      <c r="F67">
        <v>11.290570470247353</v>
      </c>
      <c r="G67">
        <v>11.522635401794473</v>
      </c>
      <c r="H67" s="5">
        <v>11.83500936712449</v>
      </c>
      <c r="I67" s="6">
        <v>12.23989854572608</v>
      </c>
      <c r="J67" s="6">
        <v>12.746743730442773</v>
      </c>
      <c r="K67" s="6">
        <v>13.355658795944462</v>
      </c>
      <c r="L67" s="7">
        <v>14.047387708362582</v>
      </c>
      <c r="M67">
        <v>14.773939199791773</v>
      </c>
      <c r="N67">
        <v>15.465668112209894</v>
      </c>
      <c r="O67">
        <v>16.074583177711592</v>
      </c>
      <c r="P67">
        <v>16.581428362428287</v>
      </c>
      <c r="Q67">
        <v>16.986317541029869</v>
      </c>
      <c r="R67" s="5">
        <v>17.29869150635988</v>
      </c>
      <c r="S67" s="6">
        <v>17.530756437907005</v>
      </c>
      <c r="T67" s="6">
        <v>17.694002580467689</v>
      </c>
      <c r="U67" s="6">
        <v>17.797612635015621</v>
      </c>
      <c r="V67" s="7">
        <v>17.847844379237291</v>
      </c>
    </row>
    <row r="68" spans="1:22" ht="15.75" thickBot="1">
      <c r="A68" s="9">
        <v>1</v>
      </c>
      <c r="B68" t="s">
        <v>22</v>
      </c>
      <c r="C68">
        <v>11.596192189806636</v>
      </c>
      <c r="D68">
        <v>11.642026700567282</v>
      </c>
      <c r="E68">
        <v>11.735861076961438</v>
      </c>
      <c r="F68">
        <v>11.881868777148222</v>
      </c>
      <c r="G68">
        <v>12.085826691398855</v>
      </c>
      <c r="H68" s="5">
        <v>12.354270332215865</v>
      </c>
      <c r="I68" s="6">
        <v>12.692906710312753</v>
      </c>
      <c r="J68" s="6">
        <v>13.103929648078763</v>
      </c>
      <c r="K68" s="6">
        <v>13.582091697850911</v>
      </c>
      <c r="L68" s="7">
        <v>14.110313439193485</v>
      </c>
      <c r="M68">
        <v>14.657787078656305</v>
      </c>
      <c r="N68">
        <v>15.186008819998875</v>
      </c>
      <c r="O68">
        <v>15.664170869771029</v>
      </c>
      <c r="P68">
        <v>16.07519380753704</v>
      </c>
      <c r="Q68">
        <v>16.413830185633927</v>
      </c>
      <c r="R68" s="5">
        <v>16.682273826450935</v>
      </c>
      <c r="S68" s="6">
        <v>16.886231740701568</v>
      </c>
      <c r="T68" s="6">
        <v>17.03223944088835</v>
      </c>
      <c r="U68" s="6">
        <v>17.126073817282506</v>
      </c>
      <c r="V68" s="7">
        <v>17.171908328043148</v>
      </c>
    </row>
    <row r="69" spans="1:22" ht="15.75" thickBot="1">
      <c r="A69" s="16">
        <v>0.1</v>
      </c>
      <c r="B69" t="s">
        <v>23</v>
      </c>
      <c r="C69">
        <v>12.037651349182854</v>
      </c>
      <c r="D69">
        <v>12.07846674805929</v>
      </c>
      <c r="E69">
        <v>12.161469498908572</v>
      </c>
      <c r="F69">
        <v>12.289208498261759</v>
      </c>
      <c r="G69">
        <v>12.46496618386516</v>
      </c>
      <c r="H69" s="5">
        <v>12.691966387771011</v>
      </c>
      <c r="I69" s="6">
        <v>12.972113235439464</v>
      </c>
      <c r="J69" s="6">
        <v>13.304201658521457</v>
      </c>
      <c r="K69" s="6">
        <v>13.681783757623213</v>
      </c>
      <c r="L69" s="7">
        <v>14.091419964703341</v>
      </c>
      <c r="M69">
        <v>14.512809600409692</v>
      </c>
      <c r="N69">
        <v>14.922445807489822</v>
      </c>
      <c r="O69">
        <v>15.300027906591575</v>
      </c>
      <c r="P69">
        <v>15.632116329673574</v>
      </c>
      <c r="Q69">
        <v>15.912263177342023</v>
      </c>
      <c r="R69" s="5">
        <v>16.139263381247869</v>
      </c>
      <c r="S69" s="6">
        <v>16.315021066851273</v>
      </c>
      <c r="T69" s="6">
        <v>16.442760066204464</v>
      </c>
      <c r="U69" s="6">
        <v>16.525762817053749</v>
      </c>
      <c r="V69" s="7">
        <v>16.566578215930186</v>
      </c>
    </row>
    <row r="70" spans="1:22" ht="15.75" thickBot="1">
      <c r="A70" s="16">
        <v>0.1</v>
      </c>
      <c r="B70" t="s">
        <v>24</v>
      </c>
      <c r="C70">
        <v>12.319550931789763</v>
      </c>
      <c r="D70">
        <v>12.355399911863431</v>
      </c>
      <c r="E70">
        <v>12.427888284779238</v>
      </c>
      <c r="F70">
        <v>12.538411591132775</v>
      </c>
      <c r="G70">
        <v>12.688576491399662</v>
      </c>
      <c r="H70" s="12">
        <v>12.879562299442011</v>
      </c>
      <c r="I70" s="13">
        <v>13.111218923284696</v>
      </c>
      <c r="J70" s="13">
        <v>13.380956136994209</v>
      </c>
      <c r="K70" s="13">
        <v>13.682642967006293</v>
      </c>
      <c r="L70" s="14">
        <v>14.005986211289619</v>
      </c>
      <c r="M70">
        <v>14.337056692151668</v>
      </c>
      <c r="N70">
        <v>14.660399936434995</v>
      </c>
      <c r="O70">
        <v>14.962086766447079</v>
      </c>
      <c r="P70">
        <v>15.231823980156593</v>
      </c>
      <c r="Q70">
        <v>15.463480603999281</v>
      </c>
      <c r="R70" s="12">
        <v>15.654466412041627</v>
      </c>
      <c r="S70" s="13">
        <v>15.804631312308516</v>
      </c>
      <c r="T70" s="13">
        <v>15.915154618662056</v>
      </c>
      <c r="U70" s="13">
        <v>15.987642991577857</v>
      </c>
      <c r="V70" s="14">
        <v>16.023491971651527</v>
      </c>
    </row>
    <row r="71" spans="1:22">
      <c r="A71" s="16">
        <v>0</v>
      </c>
      <c r="B71" t="s">
        <v>25</v>
      </c>
      <c r="C71">
        <v>12.461972414735582</v>
      </c>
      <c r="D71">
        <v>12.493358706849394</v>
      </c>
      <c r="E71">
        <v>12.55653206177127</v>
      </c>
      <c r="F71">
        <v>12.652136727006523</v>
      </c>
      <c r="G71">
        <v>12.780741215743431</v>
      </c>
      <c r="H71">
        <v>12.942357399849582</v>
      </c>
      <c r="I71">
        <v>13.13582335018179</v>
      </c>
      <c r="J71">
        <v>13.358131902493684</v>
      </c>
      <c r="K71">
        <v>13.603876982762701</v>
      </c>
      <c r="L71">
        <v>13.865085657990086</v>
      </c>
      <c r="M71">
        <v>14.131719646201525</v>
      </c>
      <c r="N71">
        <v>14.392928321428908</v>
      </c>
      <c r="O71">
        <v>14.638673401697925</v>
      </c>
      <c r="P71">
        <v>14.860981954009825</v>
      </c>
      <c r="Q71">
        <v>15.054447904342029</v>
      </c>
      <c r="R71">
        <v>15.216064088448181</v>
      </c>
      <c r="S71">
        <v>15.344668577185091</v>
      </c>
      <c r="T71">
        <v>15.440273242420348</v>
      </c>
      <c r="U71">
        <v>15.503446597342219</v>
      </c>
      <c r="V71">
        <v>15.534832889456036</v>
      </c>
    </row>
    <row r="72" spans="1:22" ht="15.75" thickBot="1">
      <c r="A72" s="15">
        <v>0</v>
      </c>
      <c r="B72" t="s">
        <v>26</v>
      </c>
      <c r="C72">
        <v>12.482379848921655</v>
      </c>
      <c r="D72">
        <v>12.510069559502353</v>
      </c>
      <c r="E72">
        <v>12.565617135005834</v>
      </c>
      <c r="F72">
        <v>12.649229923582599</v>
      </c>
      <c r="G72">
        <v>12.760901533857567</v>
      </c>
      <c r="H72">
        <v>12.900051413563173</v>
      </c>
      <c r="I72">
        <v>13.065097049175618</v>
      </c>
      <c r="J72">
        <v>13.253036799945221</v>
      </c>
      <c r="K72">
        <v>13.45916662923211</v>
      </c>
      <c r="L72">
        <v>13.677082670960024</v>
      </c>
      <c r="M72">
        <v>13.89909013641706</v>
      </c>
      <c r="N72">
        <v>14.117006178144978</v>
      </c>
      <c r="O72">
        <v>14.323136007431863</v>
      </c>
      <c r="P72">
        <v>14.511075758201468</v>
      </c>
      <c r="Q72">
        <v>14.676121393813911</v>
      </c>
      <c r="R72">
        <v>14.815271273519523</v>
      </c>
      <c r="S72">
        <v>14.926942883794494</v>
      </c>
      <c r="T72">
        <v>15.010555672371256</v>
      </c>
      <c r="U72">
        <v>15.066103247874738</v>
      </c>
      <c r="V72">
        <v>15.093792958455435</v>
      </c>
    </row>
    <row r="73" spans="1:22">
      <c r="A73">
        <v>0.04</v>
      </c>
      <c r="B73" t="s">
        <v>27</v>
      </c>
      <c r="C73">
        <v>12.395044314489297</v>
      </c>
      <c r="D73">
        <v>12.419922294197834</v>
      </c>
      <c r="E73">
        <v>12.469738497544247</v>
      </c>
      <c r="F73">
        <v>12.544504292837823</v>
      </c>
      <c r="G73">
        <v>12.643972400448762</v>
      </c>
      <c r="H73">
        <v>12.767347933300995</v>
      </c>
      <c r="I73">
        <v>12.912962202520189</v>
      </c>
      <c r="J73">
        <v>13.077978173819485</v>
      </c>
      <c r="K73">
        <v>13.258221455284014</v>
      </c>
      <c r="L73">
        <v>13.448235732675894</v>
      </c>
      <c r="M73">
        <v>13.641623169849447</v>
      </c>
      <c r="N73">
        <v>13.831637447241334</v>
      </c>
      <c r="O73">
        <v>14.011880728705865</v>
      </c>
      <c r="P73">
        <v>14.176896700005164</v>
      </c>
      <c r="Q73">
        <v>14.322510969224355</v>
      </c>
      <c r="R73">
        <v>14.44588650207659</v>
      </c>
      <c r="S73">
        <v>14.545354609687529</v>
      </c>
      <c r="T73">
        <v>14.620120404981103</v>
      </c>
      <c r="U73">
        <v>14.669936608327518</v>
      </c>
      <c r="V73">
        <v>14.694814588036058</v>
      </c>
    </row>
    <row r="74" spans="1:22">
      <c r="A74" s="9">
        <v>0</v>
      </c>
      <c r="B74" t="s">
        <v>28</v>
      </c>
      <c r="C74">
        <v>10</v>
      </c>
      <c r="D74">
        <v>10</v>
      </c>
      <c r="E74">
        <v>10</v>
      </c>
      <c r="F74">
        <v>10</v>
      </c>
      <c r="G74">
        <v>10</v>
      </c>
      <c r="H74">
        <v>10</v>
      </c>
      <c r="I74">
        <v>10</v>
      </c>
      <c r="J74">
        <v>10</v>
      </c>
      <c r="K74">
        <v>10</v>
      </c>
      <c r="L74">
        <v>10</v>
      </c>
      <c r="M74">
        <v>10</v>
      </c>
      <c r="N74">
        <v>10</v>
      </c>
      <c r="O74">
        <v>10</v>
      </c>
      <c r="P74">
        <v>10</v>
      </c>
      <c r="Q74">
        <v>10</v>
      </c>
      <c r="R74">
        <v>10</v>
      </c>
      <c r="S74">
        <v>10</v>
      </c>
      <c r="T74">
        <v>10</v>
      </c>
      <c r="U74">
        <v>10</v>
      </c>
      <c r="V74">
        <v>10</v>
      </c>
    </row>
    <row r="75" spans="1:22">
      <c r="A75" s="9">
        <v>5.0000000000000001E-3</v>
      </c>
      <c r="B75" t="s">
        <v>29</v>
      </c>
      <c r="C75">
        <v>-4.75</v>
      </c>
      <c r="D75">
        <v>-4.25</v>
      </c>
      <c r="E75">
        <v>-3.75</v>
      </c>
      <c r="F75">
        <v>-3.25</v>
      </c>
      <c r="G75">
        <v>-2.75</v>
      </c>
      <c r="H75">
        <v>-2.25</v>
      </c>
      <c r="I75">
        <v>-1.75</v>
      </c>
      <c r="J75">
        <v>-1.25</v>
      </c>
      <c r="K75">
        <v>-0.75</v>
      </c>
      <c r="L75">
        <v>-0.25</v>
      </c>
      <c r="M75" s="6">
        <v>0.25</v>
      </c>
      <c r="N75">
        <v>0.75</v>
      </c>
      <c r="O75">
        <v>1.25</v>
      </c>
      <c r="P75">
        <v>1.75</v>
      </c>
      <c r="Q75">
        <v>2.25</v>
      </c>
      <c r="R75">
        <v>2.75</v>
      </c>
      <c r="S75">
        <v>3.25</v>
      </c>
      <c r="T75">
        <v>3.75</v>
      </c>
      <c r="U75">
        <v>4.25</v>
      </c>
      <c r="V75">
        <v>4.75</v>
      </c>
    </row>
    <row r="76" spans="1:22">
      <c r="B76" t="s">
        <v>0</v>
      </c>
      <c r="C76" s="6">
        <v>-8.7163568021813784</v>
      </c>
      <c r="D76" s="6">
        <v>-8.7830199180850332</v>
      </c>
      <c r="E76" s="6">
        <v>-8.9256607086691826</v>
      </c>
      <c r="F76" s="6">
        <v>-9.164764704663126</v>
      </c>
      <c r="G76" s="6">
        <v>-9.5361565874807201</v>
      </c>
      <c r="H76" s="6">
        <v>-10.098461639676778</v>
      </c>
      <c r="I76" s="6">
        <v>-10.945579723832642</v>
      </c>
      <c r="J76" s="6">
        <v>-12.227943746946153</v>
      </c>
      <c r="K76" s="6">
        <v>-14.198578235179772</v>
      </c>
      <c r="L76" s="6">
        <v>-17.383106869897233</v>
      </c>
      <c r="M76" s="6">
        <v>13.610852545051216</v>
      </c>
      <c r="N76" s="6">
        <v>10.426323910333764</v>
      </c>
      <c r="O76" s="6">
        <v>8.45568942210015</v>
      </c>
      <c r="P76" s="6">
        <v>7.1733253989866483</v>
      </c>
      <c r="Q76" s="6">
        <v>6.326207314830782</v>
      </c>
      <c r="R76" s="6">
        <v>5.7639022626347298</v>
      </c>
      <c r="S76" s="6">
        <v>5.392510379817125</v>
      </c>
      <c r="T76" s="6">
        <v>5.1534063838231674</v>
      </c>
      <c r="U76" s="6">
        <v>5.0107655932390287</v>
      </c>
      <c r="V76" s="6">
        <v>4.9441024773353632</v>
      </c>
    </row>
    <row r="77" spans="1:22">
      <c r="A77" s="17">
        <v>20.341653362144548</v>
      </c>
      <c r="B77">
        <v>1</v>
      </c>
      <c r="C77" s="6"/>
      <c r="D77" t="s">
        <v>30</v>
      </c>
      <c r="G77" s="6"/>
      <c r="I77" s="6">
        <v>31.024568516895329</v>
      </c>
      <c r="K77">
        <v>27.905100965556365</v>
      </c>
      <c r="M77">
        <v>59.099776478945991</v>
      </c>
      <c r="N77">
        <v>45.718729356201258</v>
      </c>
      <c r="O77">
        <v>37.101892934812319</v>
      </c>
      <c r="P77">
        <v>31.28224327981755</v>
      </c>
      <c r="Q77">
        <v>27.297600289179176</v>
      </c>
      <c r="R77">
        <v>24.559322239800821</v>
      </c>
      <c r="S77">
        <v>22.69117938025127</v>
      </c>
      <c r="T77">
        <v>21.453947478731823</v>
      </c>
      <c r="U77">
        <v>20.699340369068501</v>
      </c>
      <c r="V77">
        <v>20.341653362144548</v>
      </c>
    </row>
    <row r="78" spans="1:22">
      <c r="A78">
        <v>0</v>
      </c>
      <c r="B78" t="s">
        <v>31</v>
      </c>
      <c r="C78" s="6"/>
      <c r="D78" t="s">
        <v>32</v>
      </c>
      <c r="F78" s="6"/>
      <c r="G78" s="6"/>
      <c r="H78" s="6"/>
      <c r="I78" s="6"/>
      <c r="J78" s="6"/>
      <c r="K78" s="6"/>
      <c r="L78" s="6"/>
      <c r="M78">
        <v>74.50839647351529</v>
      </c>
      <c r="N78">
        <v>59.315943673876745</v>
      </c>
      <c r="O78">
        <v>49.380440444276935</v>
      </c>
      <c r="P78">
        <v>42.551718107765481</v>
      </c>
      <c r="Q78">
        <v>37.785786856573495</v>
      </c>
      <c r="R78">
        <v>34.444518631776518</v>
      </c>
      <c r="S78">
        <v>32.120225812262703</v>
      </c>
      <c r="T78">
        <v>30.55398895149105</v>
      </c>
      <c r="U78">
        <v>29.58557201616134</v>
      </c>
      <c r="V78">
        <v>29.122505724133617</v>
      </c>
    </row>
    <row r="81" spans="1:22" ht="15.75" thickBot="1"/>
    <row r="82" spans="1:22">
      <c r="A82">
        <v>10</v>
      </c>
      <c r="B82" t="s">
        <v>15</v>
      </c>
      <c r="C82" s="2">
        <v>0.33751718016081966</v>
      </c>
      <c r="D82" s="3">
        <v>0.33751718016081966</v>
      </c>
      <c r="E82" s="3">
        <v>0.33751718016081966</v>
      </c>
      <c r="F82" s="3">
        <v>0.33751718016081966</v>
      </c>
      <c r="G82" s="4">
        <v>0.33751718016081966</v>
      </c>
      <c r="H82">
        <v>0.33751718016081966</v>
      </c>
      <c r="I82">
        <v>0.33751718016081966</v>
      </c>
      <c r="J82">
        <v>0.33751718016081966</v>
      </c>
      <c r="K82">
        <v>0.33751718016081966</v>
      </c>
      <c r="L82">
        <v>0.33751718016081966</v>
      </c>
      <c r="M82" s="2">
        <v>20</v>
      </c>
      <c r="N82" s="3">
        <v>20</v>
      </c>
      <c r="O82" s="3">
        <v>20</v>
      </c>
      <c r="P82" s="3">
        <v>20</v>
      </c>
      <c r="Q82" s="4">
        <v>20</v>
      </c>
      <c r="R82">
        <v>20</v>
      </c>
      <c r="S82">
        <v>20</v>
      </c>
      <c r="T82">
        <v>20</v>
      </c>
      <c r="U82">
        <v>20</v>
      </c>
      <c r="V82">
        <v>20</v>
      </c>
    </row>
    <row r="83" spans="1:22">
      <c r="A83">
        <v>6.5</v>
      </c>
      <c r="B83" t="s">
        <v>16</v>
      </c>
      <c r="C83" s="5">
        <v>2.4604787233093108</v>
      </c>
      <c r="D83" s="6">
        <v>2.4738113464901543</v>
      </c>
      <c r="E83" s="6">
        <v>2.5023395046072077</v>
      </c>
      <c r="F83" s="6">
        <v>2.5501603038063232</v>
      </c>
      <c r="G83" s="7">
        <v>2.624438680370262</v>
      </c>
      <c r="H83">
        <v>2.7368996908099739</v>
      </c>
      <c r="I83">
        <v>2.9063233076417081</v>
      </c>
      <c r="J83">
        <v>3.1627961122650006</v>
      </c>
      <c r="K83">
        <v>3.5569230099122899</v>
      </c>
      <c r="L83">
        <v>4.1938287368562257</v>
      </c>
      <c r="M83" s="5">
        <v>17.657519673707547</v>
      </c>
      <c r="N83" s="6">
        <v>18.294425400651477</v>
      </c>
      <c r="O83" s="6">
        <v>18.68855229829876</v>
      </c>
      <c r="P83" s="6">
        <v>18.945025102922052</v>
      </c>
      <c r="Q83" s="7">
        <v>19.114448719753788</v>
      </c>
      <c r="R83">
        <v>19.226909730193501</v>
      </c>
      <c r="S83">
        <v>19.301188106757447</v>
      </c>
      <c r="T83">
        <v>19.349008905956559</v>
      </c>
      <c r="U83">
        <v>19.377537064073611</v>
      </c>
      <c r="V83">
        <v>19.390869687254451</v>
      </c>
    </row>
    <row r="84" spans="1:22">
      <c r="A84">
        <v>9.3044087125921919</v>
      </c>
      <c r="B84" s="8">
        <v>-15</v>
      </c>
      <c r="C84" s="5">
        <v>4.4006477142322717</v>
      </c>
      <c r="D84" s="6">
        <v>4.4258232733419174</v>
      </c>
      <c r="E84" s="6">
        <v>4.4795562931468522</v>
      </c>
      <c r="F84" s="6">
        <v>4.5692644573909362</v>
      </c>
      <c r="G84" s="7">
        <v>4.7078768761846845</v>
      </c>
      <c r="H84">
        <v>4.9164809395545959</v>
      </c>
      <c r="I84">
        <v>5.2285616626597786</v>
      </c>
      <c r="J84">
        <v>5.6952948161565482</v>
      </c>
      <c r="K84">
        <v>6.3841119733264371</v>
      </c>
      <c r="L84">
        <v>7.3208900148385458</v>
      </c>
      <c r="M84" s="5">
        <v>15.871988273536985</v>
      </c>
      <c r="N84" s="6">
        <v>16.808766315049091</v>
      </c>
      <c r="O84" s="6">
        <v>17.497583472218977</v>
      </c>
      <c r="P84" s="6">
        <v>17.964316625715746</v>
      </c>
      <c r="Q84" s="7">
        <v>18.276397348820925</v>
      </c>
      <c r="R84">
        <v>18.485001412190847</v>
      </c>
      <c r="S84">
        <v>18.623613830984599</v>
      </c>
      <c r="T84">
        <v>18.713321995228682</v>
      </c>
      <c r="U84">
        <v>18.767055015033613</v>
      </c>
      <c r="V84">
        <v>18.792230574143264</v>
      </c>
    </row>
    <row r="85" spans="1:22" ht="15.75" thickBot="1">
      <c r="A85" s="9">
        <v>5.0000000000000001E-3</v>
      </c>
      <c r="B85" t="s">
        <v>17</v>
      </c>
      <c r="C85" s="5">
        <v>6.1238142997576039</v>
      </c>
      <c r="D85" s="6">
        <v>6.1581631373179171</v>
      </c>
      <c r="E85" s="6">
        <v>6.2311579346369514</v>
      </c>
      <c r="F85" s="6">
        <v>6.3521659277091524</v>
      </c>
      <c r="G85" s="7">
        <v>6.5374017876739732</v>
      </c>
      <c r="H85">
        <v>6.8133214868165402</v>
      </c>
      <c r="I85">
        <v>7.223159137885018</v>
      </c>
      <c r="J85">
        <v>7.8410334626321427</v>
      </c>
      <c r="K85">
        <v>8.8093554413081794</v>
      </c>
      <c r="L85">
        <v>10.46579317418364</v>
      </c>
      <c r="M85" s="5">
        <v>13.871340084431054</v>
      </c>
      <c r="N85" s="6">
        <v>15.527777817306514</v>
      </c>
      <c r="O85" s="6">
        <v>16.496099795982548</v>
      </c>
      <c r="P85" s="6">
        <v>17.113974120729676</v>
      </c>
      <c r="Q85" s="7">
        <v>17.523811771798155</v>
      </c>
      <c r="R85">
        <v>17.799731470940724</v>
      </c>
      <c r="S85">
        <v>17.984967330905548</v>
      </c>
      <c r="T85">
        <v>18.105975323977749</v>
      </c>
      <c r="U85">
        <v>18.178970121296778</v>
      </c>
      <c r="V85">
        <v>18.213318958857098</v>
      </c>
    </row>
    <row r="86" spans="1:22">
      <c r="A86" s="10">
        <v>0.5</v>
      </c>
      <c r="B86" t="s">
        <v>18</v>
      </c>
      <c r="C86" s="5">
        <v>7.6129750167962911</v>
      </c>
      <c r="D86" s="6">
        <v>7.6531887740951836</v>
      </c>
      <c r="E86" s="6">
        <v>7.7381200624624782</v>
      </c>
      <c r="F86" s="6">
        <v>7.8774424513233257</v>
      </c>
      <c r="G86" s="7">
        <v>8.0874778717062039</v>
      </c>
      <c r="H86">
        <v>8.3938331238342503</v>
      </c>
      <c r="I86">
        <v>8.8358510588282329</v>
      </c>
      <c r="J86">
        <v>9.4739026541702387</v>
      </c>
      <c r="K86">
        <v>10.399701223576523</v>
      </c>
      <c r="L86">
        <v>11.737721883219482</v>
      </c>
      <c r="M86" s="5">
        <v>13.536390183301377</v>
      </c>
      <c r="N86" s="6">
        <v>14.874410842944336</v>
      </c>
      <c r="O86" s="6">
        <v>15.800209412350615</v>
      </c>
      <c r="P86" s="6">
        <v>16.438261007692617</v>
      </c>
      <c r="Q86" s="7">
        <v>16.880278942686601</v>
      </c>
      <c r="R86">
        <v>17.186634194814648</v>
      </c>
      <c r="S86">
        <v>17.396669615197531</v>
      </c>
      <c r="T86">
        <v>17.535992004058382</v>
      </c>
      <c r="U86">
        <v>17.620923292425669</v>
      </c>
      <c r="V86">
        <v>17.661137049724566</v>
      </c>
    </row>
    <row r="87" spans="1:22" ht="15.75" thickBot="1">
      <c r="A87" s="11">
        <v>2000</v>
      </c>
      <c r="B87" t="s">
        <v>19</v>
      </c>
      <c r="C87" s="12">
        <v>8.8650433788114942</v>
      </c>
      <c r="D87" s="13">
        <v>8.9078034873025658</v>
      </c>
      <c r="E87" s="13">
        <v>8.9974364247474181</v>
      </c>
      <c r="F87" s="13">
        <v>9.1425840410346986</v>
      </c>
      <c r="G87" s="14">
        <v>9.357260198919974</v>
      </c>
      <c r="H87">
        <v>9.6620881711218001</v>
      </c>
      <c r="I87">
        <v>10.085665779424144</v>
      </c>
      <c r="J87">
        <v>10.664906494532051</v>
      </c>
      <c r="K87">
        <v>11.440241688440793</v>
      </c>
      <c r="L87">
        <v>12.43279890021233</v>
      </c>
      <c r="M87" s="12">
        <v>13.572198143596907</v>
      </c>
      <c r="N87" s="13">
        <v>14.564755355368446</v>
      </c>
      <c r="O87" s="13">
        <v>15.340090549277187</v>
      </c>
      <c r="P87" s="13">
        <v>15.919331264385088</v>
      </c>
      <c r="Q87" s="14">
        <v>16.342908872687431</v>
      </c>
      <c r="R87">
        <v>16.647736844889259</v>
      </c>
      <c r="S87">
        <v>16.862413002774538</v>
      </c>
      <c r="T87">
        <v>17.00756061906182</v>
      </c>
      <c r="U87">
        <v>17.097193556506667</v>
      </c>
      <c r="V87">
        <v>17.139953664997741</v>
      </c>
    </row>
    <row r="88" spans="1:22">
      <c r="A88" s="11">
        <v>1000</v>
      </c>
      <c r="B88" t="s">
        <v>20</v>
      </c>
      <c r="C88">
        <v>9.8875221278983823</v>
      </c>
      <c r="D88">
        <v>9.9300129850478278</v>
      </c>
      <c r="E88">
        <v>10.01836282737454</v>
      </c>
      <c r="F88">
        <v>10.159465584022779</v>
      </c>
      <c r="G88">
        <v>10.363981519595164</v>
      </c>
      <c r="H88" s="2">
        <v>10.646442549890665</v>
      </c>
      <c r="I88" s="3">
        <v>11.024677816147843</v>
      </c>
      <c r="J88" s="3">
        <v>11.51729414056487</v>
      </c>
      <c r="K88" s="3">
        <v>12.136564880286851</v>
      </c>
      <c r="L88" s="4">
        <v>12.872447881523856</v>
      </c>
      <c r="M88">
        <v>13.666430829727979</v>
      </c>
      <c r="N88">
        <v>14.402313830964982</v>
      </c>
      <c r="O88">
        <v>15.021584570686963</v>
      </c>
      <c r="P88">
        <v>15.514200895103984</v>
      </c>
      <c r="Q88">
        <v>15.89243616136117</v>
      </c>
      <c r="R88" s="2">
        <v>16.174897191656672</v>
      </c>
      <c r="S88" s="3">
        <v>16.37941312722905</v>
      </c>
      <c r="T88" s="3">
        <v>16.520515883877302</v>
      </c>
      <c r="U88" s="3">
        <v>16.608865726204012</v>
      </c>
      <c r="V88" s="4">
        <v>16.651356583353454</v>
      </c>
    </row>
    <row r="89" spans="1:22" ht="15.75" thickBot="1">
      <c r="A89" s="15">
        <v>2</v>
      </c>
      <c r="B89" t="s">
        <v>21</v>
      </c>
      <c r="C89">
        <v>10.695250699645449</v>
      </c>
      <c r="D89">
        <v>10.735436095023436</v>
      </c>
      <c r="E89">
        <v>10.818324138663085</v>
      </c>
      <c r="F89">
        <v>10.948921052713544</v>
      </c>
      <c r="G89">
        <v>11.134572997953718</v>
      </c>
      <c r="H89" s="5">
        <v>11.384472170220711</v>
      </c>
      <c r="I89" s="6">
        <v>11.708383513105392</v>
      </c>
      <c r="J89" s="6">
        <v>12.113859660882515</v>
      </c>
      <c r="K89" s="6">
        <v>12.600991713287891</v>
      </c>
      <c r="L89" s="7">
        <v>13.154374843226572</v>
      </c>
      <c r="M89">
        <v>13.735616036374166</v>
      </c>
      <c r="N89">
        <v>14.288999166312845</v>
      </c>
      <c r="O89">
        <v>14.776131218718222</v>
      </c>
      <c r="P89">
        <v>15.181607366495346</v>
      </c>
      <c r="Q89">
        <v>15.505518709380029</v>
      </c>
      <c r="R89" s="5">
        <v>15.755417881647022</v>
      </c>
      <c r="S89" s="6">
        <v>15.941069826887196</v>
      </c>
      <c r="T89" s="6">
        <v>16.071666740937658</v>
      </c>
      <c r="U89" s="6">
        <v>16.154554784577307</v>
      </c>
      <c r="V89" s="7">
        <v>16.194740179955293</v>
      </c>
    </row>
    <row r="90" spans="1:22" ht="15.75" thickBot="1">
      <c r="A90" s="9">
        <v>1</v>
      </c>
      <c r="B90" t="s">
        <v>22</v>
      </c>
      <c r="C90">
        <v>11.307430451069248</v>
      </c>
      <c r="D90">
        <v>11.344098059678469</v>
      </c>
      <c r="E90">
        <v>11.419165560795195</v>
      </c>
      <c r="F90">
        <v>11.535971720946669</v>
      </c>
      <c r="G90">
        <v>11.699138052349838</v>
      </c>
      <c r="H90" s="5">
        <v>11.913892965006641</v>
      </c>
      <c r="I90" s="6">
        <v>12.184802067487814</v>
      </c>
      <c r="J90" s="6">
        <v>12.513620417704658</v>
      </c>
      <c r="K90" s="6">
        <v>12.89615005752669</v>
      </c>
      <c r="L90" s="7">
        <v>13.318727450605229</v>
      </c>
      <c r="M90">
        <v>13.756706362180022</v>
      </c>
      <c r="N90">
        <v>14.17928375525856</v>
      </c>
      <c r="O90">
        <v>14.561813395080593</v>
      </c>
      <c r="P90">
        <v>14.890631745297435</v>
      </c>
      <c r="Q90">
        <v>15.16154084777861</v>
      </c>
      <c r="R90" s="5">
        <v>15.376295760435415</v>
      </c>
      <c r="S90" s="6">
        <v>15.539462091838583</v>
      </c>
      <c r="T90" s="6">
        <v>15.656268251990062</v>
      </c>
      <c r="U90" s="6">
        <v>15.731335753106782</v>
      </c>
      <c r="V90" s="7">
        <v>15.768003361716008</v>
      </c>
    </row>
    <row r="91" spans="1:22" ht="15.75" thickBot="1">
      <c r="A91" s="16">
        <v>0.1</v>
      </c>
      <c r="B91" t="s">
        <v>23</v>
      </c>
      <c r="C91">
        <v>11.745104379711764</v>
      </c>
      <c r="D91">
        <v>11.777756698813647</v>
      </c>
      <c r="E91">
        <v>11.844158899494536</v>
      </c>
      <c r="F91">
        <v>11.946350098979227</v>
      </c>
      <c r="G91">
        <v>12.086956247464725</v>
      </c>
      <c r="H91" s="5">
        <v>12.268556410592748</v>
      </c>
      <c r="I91" s="6">
        <v>12.49267388873133</v>
      </c>
      <c r="J91" s="6">
        <v>12.758344627201142</v>
      </c>
      <c r="K91" s="6">
        <v>13.060410306487048</v>
      </c>
      <c r="L91" s="7">
        <v>13.388119272155828</v>
      </c>
      <c r="M91">
        <v>13.725230980725637</v>
      </c>
      <c r="N91">
        <v>14.052939946394417</v>
      </c>
      <c r="O91">
        <v>14.355005625680324</v>
      </c>
      <c r="P91">
        <v>14.620676364150134</v>
      </c>
      <c r="Q91">
        <v>14.844793842288722</v>
      </c>
      <c r="R91" s="5">
        <v>15.026394005416748</v>
      </c>
      <c r="S91" s="6">
        <v>15.167000153902242</v>
      </c>
      <c r="T91" s="6">
        <v>15.26919135338693</v>
      </c>
      <c r="U91" s="6">
        <v>15.335593554067817</v>
      </c>
      <c r="V91" s="7">
        <v>15.368245873169707</v>
      </c>
    </row>
    <row r="92" spans="1:22" ht="15.75" thickBot="1">
      <c r="A92" s="16">
        <v>0.1</v>
      </c>
      <c r="B92" t="s">
        <v>24</v>
      </c>
      <c r="C92">
        <v>12.029179577204804</v>
      </c>
      <c r="D92">
        <v>12.057858761264489</v>
      </c>
      <c r="E92">
        <v>12.115849459598616</v>
      </c>
      <c r="F92">
        <v>12.204268104683631</v>
      </c>
      <c r="G92">
        <v>12.324400024899976</v>
      </c>
      <c r="H92" s="12">
        <v>12.477188671337261</v>
      </c>
      <c r="I92" s="13">
        <v>12.662513970415311</v>
      </c>
      <c r="J92" s="13">
        <v>12.878303741387215</v>
      </c>
      <c r="K92" s="13">
        <v>13.119653205401468</v>
      </c>
      <c r="L92" s="14">
        <v>13.378327800832894</v>
      </c>
      <c r="M92">
        <v>13.643184185527353</v>
      </c>
      <c r="N92">
        <v>13.901858780958777</v>
      </c>
      <c r="O92">
        <v>14.143208244973033</v>
      </c>
      <c r="P92">
        <v>14.358998015944936</v>
      </c>
      <c r="Q92">
        <v>14.544323315022986</v>
      </c>
      <c r="R92" s="12">
        <v>14.697111961460275</v>
      </c>
      <c r="S92" s="13">
        <v>14.817243881676614</v>
      </c>
      <c r="T92" s="13">
        <v>14.905662526761629</v>
      </c>
      <c r="U92" s="13">
        <v>14.963653225095758</v>
      </c>
      <c r="V92" s="14">
        <v>14.99233240915545</v>
      </c>
    </row>
    <row r="93" spans="1:22">
      <c r="A93" s="16">
        <v>0</v>
      </c>
      <c r="B93" t="s">
        <v>25</v>
      </c>
      <c r="C93">
        <v>12.178991826779212</v>
      </c>
      <c r="D93">
        <v>12.204100860471016</v>
      </c>
      <c r="E93">
        <v>12.254639544409997</v>
      </c>
      <c r="F93">
        <v>12.33112327660038</v>
      </c>
      <c r="G93">
        <v>12.434006867592727</v>
      </c>
      <c r="H93">
        <v>12.56329981488104</v>
      </c>
      <c r="I93">
        <v>12.718072575150689</v>
      </c>
      <c r="J93">
        <v>12.895919417004485</v>
      </c>
      <c r="K93">
        <v>13.092515481224265</v>
      </c>
      <c r="L93">
        <v>13.301482421410913</v>
      </c>
      <c r="M93">
        <v>13.514789611984861</v>
      </c>
      <c r="N93">
        <v>13.72375655217151</v>
      </c>
      <c r="O93">
        <v>13.920352616391289</v>
      </c>
      <c r="P93">
        <v>14.098199458245084</v>
      </c>
      <c r="Q93">
        <v>14.252972218514733</v>
      </c>
      <c r="R93">
        <v>14.38226516580305</v>
      </c>
      <c r="S93">
        <v>14.485148756795397</v>
      </c>
      <c r="T93">
        <v>14.561632488985781</v>
      </c>
      <c r="U93">
        <v>14.612171172924761</v>
      </c>
      <c r="V93">
        <v>14.637280206616563</v>
      </c>
    </row>
    <row r="94" spans="1:22" ht="15.75" thickBot="1">
      <c r="A94" s="15">
        <v>0</v>
      </c>
      <c r="B94" t="s">
        <v>26</v>
      </c>
      <c r="C94">
        <v>12.211353980716302</v>
      </c>
      <c r="D94">
        <v>12.233505749181596</v>
      </c>
      <c r="E94">
        <v>12.277943809585823</v>
      </c>
      <c r="F94">
        <v>12.344834040449355</v>
      </c>
      <c r="G94">
        <v>12.434171328672072</v>
      </c>
      <c r="H94">
        <v>12.545491232439856</v>
      </c>
      <c r="I94">
        <v>12.67752774093359</v>
      </c>
      <c r="J94">
        <v>12.827879541553436</v>
      </c>
      <c r="K94">
        <v>12.992783404987385</v>
      </c>
      <c r="L94">
        <v>13.167116238374332</v>
      </c>
      <c r="M94">
        <v>13.344722210744626</v>
      </c>
      <c r="N94">
        <v>13.519055044131571</v>
      </c>
      <c r="O94">
        <v>13.68395890756552</v>
      </c>
      <c r="P94">
        <v>13.834310708185365</v>
      </c>
      <c r="Q94">
        <v>13.966347216679095</v>
      </c>
      <c r="R94">
        <v>14.077667120446886</v>
      </c>
      <c r="S94">
        <v>14.167004408669605</v>
      </c>
      <c r="T94">
        <v>14.233894639533133</v>
      </c>
      <c r="U94">
        <v>14.27833269993736</v>
      </c>
      <c r="V94">
        <v>14.300484468402653</v>
      </c>
    </row>
    <row r="95" spans="1:22">
      <c r="A95">
        <v>0.04</v>
      </c>
      <c r="B95" t="s">
        <v>27</v>
      </c>
      <c r="C95">
        <v>12.14000650624696</v>
      </c>
      <c r="D95">
        <v>12.159908890014488</v>
      </c>
      <c r="E95">
        <v>12.199761852692987</v>
      </c>
      <c r="F95">
        <v>12.259574488929864</v>
      </c>
      <c r="G95">
        <v>12.339148975021214</v>
      </c>
      <c r="H95">
        <v>12.43784940130613</v>
      </c>
      <c r="I95">
        <v>12.554340816685068</v>
      </c>
      <c r="J95">
        <v>12.686353593728457</v>
      </c>
      <c r="K95">
        <v>12.830548218904296</v>
      </c>
      <c r="L95">
        <v>12.982559640822172</v>
      </c>
      <c r="M95">
        <v>13.137269590565452</v>
      </c>
      <c r="N95">
        <v>13.289281012483332</v>
      </c>
      <c r="O95">
        <v>13.433475637659166</v>
      </c>
      <c r="P95">
        <v>13.565488414702553</v>
      </c>
      <c r="Q95">
        <v>13.681979830081492</v>
      </c>
      <c r="R95">
        <v>13.780680256366411</v>
      </c>
      <c r="S95">
        <v>13.860254742457764</v>
      </c>
      <c r="T95">
        <v>13.920067378694636</v>
      </c>
      <c r="U95">
        <v>13.959920341373138</v>
      </c>
      <c r="V95">
        <v>13.979822725140659</v>
      </c>
    </row>
    <row r="96" spans="1:22">
      <c r="A96" s="9">
        <v>0</v>
      </c>
      <c r="B96" t="s">
        <v>28</v>
      </c>
      <c r="C96">
        <v>10</v>
      </c>
      <c r="D96">
        <v>10</v>
      </c>
      <c r="E96">
        <v>10</v>
      </c>
      <c r="F96">
        <v>10</v>
      </c>
      <c r="G96">
        <v>10</v>
      </c>
      <c r="H96">
        <v>10</v>
      </c>
      <c r="I96">
        <v>10</v>
      </c>
      <c r="J96">
        <v>10</v>
      </c>
      <c r="K96">
        <v>10</v>
      </c>
      <c r="L96">
        <v>10</v>
      </c>
      <c r="M96">
        <v>10</v>
      </c>
      <c r="N96">
        <v>10</v>
      </c>
      <c r="O96">
        <v>10</v>
      </c>
      <c r="P96">
        <v>10</v>
      </c>
      <c r="Q96">
        <v>10</v>
      </c>
      <c r="R96">
        <v>10</v>
      </c>
      <c r="S96">
        <v>10</v>
      </c>
      <c r="T96">
        <v>10</v>
      </c>
      <c r="U96">
        <v>10</v>
      </c>
      <c r="V96">
        <v>10</v>
      </c>
    </row>
    <row r="97" spans="1:22">
      <c r="A97" s="9">
        <v>5.0000000000000001E-3</v>
      </c>
      <c r="B97" t="s">
        <v>29</v>
      </c>
      <c r="C97">
        <v>-4.75</v>
      </c>
      <c r="D97">
        <v>-4.25</v>
      </c>
      <c r="E97">
        <v>-3.75</v>
      </c>
      <c r="F97">
        <v>-3.25</v>
      </c>
      <c r="G97">
        <v>-2.75</v>
      </c>
      <c r="H97">
        <v>-2.25</v>
      </c>
      <c r="I97">
        <v>-1.75</v>
      </c>
      <c r="J97">
        <v>-1.25</v>
      </c>
      <c r="K97">
        <v>-0.75</v>
      </c>
      <c r="L97">
        <v>-0.25</v>
      </c>
      <c r="M97" s="6">
        <v>0.25</v>
      </c>
      <c r="N97">
        <v>0.75</v>
      </c>
      <c r="O97">
        <v>1.25</v>
      </c>
      <c r="P97">
        <v>1.75</v>
      </c>
      <c r="Q97">
        <v>2.25</v>
      </c>
      <c r="R97">
        <v>2.75</v>
      </c>
      <c r="S97">
        <v>3.25</v>
      </c>
      <c r="T97">
        <v>3.75</v>
      </c>
      <c r="U97">
        <v>4.25</v>
      </c>
      <c r="V97">
        <v>4.75</v>
      </c>
    </row>
    <row r="98" spans="1:22">
      <c r="B98" t="s">
        <v>0</v>
      </c>
      <c r="C98" s="6">
        <v>-8.4918461725939647</v>
      </c>
      <c r="D98" s="6">
        <v>-8.5451766653173387</v>
      </c>
      <c r="E98" s="6">
        <v>-8.659289297785552</v>
      </c>
      <c r="F98" s="6">
        <v>-8.8505724945820141</v>
      </c>
      <c r="G98" s="6">
        <v>-9.1476860008377692</v>
      </c>
      <c r="H98" s="6">
        <v>-9.5975300425966168</v>
      </c>
      <c r="I98" s="6">
        <v>-10.275224509923554</v>
      </c>
      <c r="J98" s="6">
        <v>-11.301115728416724</v>
      </c>
      <c r="K98" s="6">
        <v>-12.877623319005881</v>
      </c>
      <c r="L98" s="6">
        <v>-15.425246226781624</v>
      </c>
      <c r="M98" s="6">
        <v>9.3699213051698109</v>
      </c>
      <c r="N98" s="6">
        <v>6.8222983973940927</v>
      </c>
      <c r="O98" s="6">
        <v>5.2457908068049619</v>
      </c>
      <c r="P98" s="6">
        <v>4.2198995883117902</v>
      </c>
      <c r="Q98" s="6">
        <v>3.5422051209848462</v>
      </c>
      <c r="R98" s="6">
        <v>3.092361079225995</v>
      </c>
      <c r="S98" s="6">
        <v>2.7952475729702115</v>
      </c>
      <c r="T98" s="6">
        <v>2.6039643761737636</v>
      </c>
      <c r="U98" s="6">
        <v>2.4898517437055574</v>
      </c>
      <c r="V98" s="6">
        <v>2.4365212509821959</v>
      </c>
    </row>
    <row r="99" spans="1:22">
      <c r="A99" s="17">
        <v>13.699569249263963</v>
      </c>
      <c r="B99">
        <v>1</v>
      </c>
      <c r="C99" s="6"/>
      <c r="D99" t="s">
        <v>30</v>
      </c>
      <c r="G99" s="6"/>
      <c r="I99" s="6">
        <v>22.245901376457116</v>
      </c>
      <c r="K99">
        <v>19.750327334864124</v>
      </c>
      <c r="M99">
        <v>44.706067750794034</v>
      </c>
      <c r="N99">
        <v>34.001230051641045</v>
      </c>
      <c r="O99">
        <v>27.107760913306929</v>
      </c>
      <c r="P99">
        <v>22.452041188035746</v>
      </c>
      <c r="Q99">
        <v>19.264326794313202</v>
      </c>
      <c r="R99">
        <v>17.073704353728857</v>
      </c>
      <c r="S99">
        <v>15.579190065180621</v>
      </c>
      <c r="T99">
        <v>14.589404543259427</v>
      </c>
      <c r="U99">
        <v>13.985718855047299</v>
      </c>
      <c r="V99">
        <v>13.699569249263963</v>
      </c>
    </row>
    <row r="100" spans="1:22">
      <c r="A100">
        <v>0</v>
      </c>
      <c r="B100" t="s">
        <v>31</v>
      </c>
      <c r="C100" s="6"/>
      <c r="D100" t="s">
        <v>32</v>
      </c>
      <c r="F100" s="6"/>
      <c r="G100" s="6"/>
      <c r="H100" s="6"/>
      <c r="I100" s="6"/>
      <c r="J100" s="6"/>
      <c r="K100" s="6"/>
      <c r="L100" s="6"/>
      <c r="M100">
        <v>59.608961128720836</v>
      </c>
      <c r="N100">
        <v>47.454998887955377</v>
      </c>
      <c r="O100">
        <v>39.506596302928052</v>
      </c>
      <c r="P100">
        <v>34.043618432313707</v>
      </c>
      <c r="Q100">
        <v>30.230873430024857</v>
      </c>
      <c r="R100">
        <v>27.557858848995402</v>
      </c>
      <c r="S100">
        <v>25.698424592383311</v>
      </c>
      <c r="T100">
        <v>24.445435102988537</v>
      </c>
      <c r="U100">
        <v>23.67070155419421</v>
      </c>
      <c r="V100">
        <v>23.300248520303004</v>
      </c>
    </row>
    <row r="102" spans="1:22">
      <c r="A102" t="s">
        <v>53</v>
      </c>
    </row>
    <row r="103" spans="1:22" ht="15.75" thickBot="1"/>
    <row r="104" spans="1:22">
      <c r="A104">
        <v>10</v>
      </c>
      <c r="B104" t="s">
        <v>15</v>
      </c>
      <c r="C104" s="2">
        <v>0.33751718016081966</v>
      </c>
      <c r="D104" s="3">
        <v>0.33751718016081966</v>
      </c>
      <c r="E104" s="3">
        <v>0.33751718016081966</v>
      </c>
      <c r="F104" s="3">
        <v>0.33751718016081966</v>
      </c>
      <c r="G104" s="4">
        <v>0.33751718016081966</v>
      </c>
      <c r="H104">
        <v>0.33751718016081966</v>
      </c>
      <c r="I104">
        <v>0.33751718016081966</v>
      </c>
      <c r="J104">
        <v>0.33751718016081966</v>
      </c>
      <c r="K104">
        <v>0.33751718016081966</v>
      </c>
      <c r="L104">
        <v>0.33751718016081966</v>
      </c>
      <c r="M104" s="2">
        <v>20</v>
      </c>
      <c r="N104" s="3">
        <v>20</v>
      </c>
      <c r="O104" s="3">
        <v>20</v>
      </c>
      <c r="P104" s="3">
        <v>20</v>
      </c>
      <c r="Q104" s="4">
        <v>20</v>
      </c>
      <c r="R104">
        <v>20</v>
      </c>
      <c r="S104">
        <v>20</v>
      </c>
      <c r="T104">
        <v>20</v>
      </c>
      <c r="U104">
        <v>20</v>
      </c>
      <c r="V104">
        <v>20</v>
      </c>
    </row>
    <row r="105" spans="1:22">
      <c r="A105">
        <v>6.5</v>
      </c>
      <c r="B105" t="s">
        <v>16</v>
      </c>
      <c r="C105" s="5">
        <v>2.3752607351190669</v>
      </c>
      <c r="D105" s="6">
        <v>2.3857350354356668</v>
      </c>
      <c r="E105" s="6">
        <v>2.4083034998809709</v>
      </c>
      <c r="F105" s="6">
        <v>2.4465374289970927</v>
      </c>
      <c r="G105" s="7">
        <v>2.5067098766674141</v>
      </c>
      <c r="H105">
        <v>2.599160197663585</v>
      </c>
      <c r="I105">
        <v>2.7406432769713445</v>
      </c>
      <c r="J105">
        <v>2.9585333854381535</v>
      </c>
      <c r="K105">
        <v>3.3003466870009972</v>
      </c>
      <c r="L105">
        <v>3.868116379615834</v>
      </c>
      <c r="M105" s="5">
        <v>16.266926012906779</v>
      </c>
      <c r="N105" s="6">
        <v>15.651124214370959</v>
      </c>
      <c r="O105" s="6">
        <v>15.584424448003841</v>
      </c>
      <c r="P105" s="6">
        <v>15.687020461934969</v>
      </c>
      <c r="Q105" s="7">
        <v>15.824462735761344</v>
      </c>
      <c r="R105">
        <v>15.950490391470224</v>
      </c>
      <c r="S105">
        <v>16.051207121790384</v>
      </c>
      <c r="T105">
        <v>16.124382256351812</v>
      </c>
      <c r="U105">
        <v>16.171463658262148</v>
      </c>
      <c r="V105">
        <v>16.194405085003101</v>
      </c>
    </row>
    <row r="106" spans="1:22">
      <c r="A106">
        <v>7.4677178397129467</v>
      </c>
      <c r="B106" s="8">
        <v>-15</v>
      </c>
      <c r="C106" s="5">
        <v>4.2331324236528882</v>
      </c>
      <c r="D106" s="6">
        <v>4.2528215070401219</v>
      </c>
      <c r="E106" s="6">
        <v>4.2951326892230801</v>
      </c>
      <c r="F106" s="6">
        <v>4.3665099203807207</v>
      </c>
      <c r="G106" s="7">
        <v>4.4782169547407378</v>
      </c>
      <c r="H106">
        <v>4.6487005677762818</v>
      </c>
      <c r="I106">
        <v>4.9074211112171113</v>
      </c>
      <c r="J106">
        <v>5.2997870190907825</v>
      </c>
      <c r="K106">
        <v>5.8866365441630411</v>
      </c>
      <c r="L106">
        <v>6.6953609044326239</v>
      </c>
      <c r="M106" s="5">
        <v>14.234017995811374</v>
      </c>
      <c r="N106" s="6">
        <v>14.639028017359049</v>
      </c>
      <c r="O106" s="6">
        <v>14.948702779855642</v>
      </c>
      <c r="P106" s="6">
        <v>15.201561596317459</v>
      </c>
      <c r="Q106" s="7">
        <v>15.405039870213718</v>
      </c>
      <c r="R106">
        <v>15.563183473846717</v>
      </c>
      <c r="S106">
        <v>15.680960828894838</v>
      </c>
      <c r="T106">
        <v>15.763683599791204</v>
      </c>
      <c r="U106">
        <v>15.81600977340141</v>
      </c>
      <c r="V106">
        <v>15.841301073835965</v>
      </c>
    </row>
    <row r="107" spans="1:22" ht="15.75" thickBot="1">
      <c r="A107" s="9">
        <v>5.0000000000000001E-3</v>
      </c>
      <c r="B107" t="s">
        <v>17</v>
      </c>
      <c r="C107" s="5">
        <v>5.8796177710290136</v>
      </c>
      <c r="D107" s="6">
        <v>5.9062769609953181</v>
      </c>
      <c r="E107" s="6">
        <v>5.9633091287371549</v>
      </c>
      <c r="F107" s="6">
        <v>6.0588166722868033</v>
      </c>
      <c r="G107" s="7">
        <v>6.2068419450555066</v>
      </c>
      <c r="H107">
        <v>6.4303267676298468</v>
      </c>
      <c r="I107">
        <v>6.7667971952396924</v>
      </c>
      <c r="J107">
        <v>7.2805701846072477</v>
      </c>
      <c r="K107">
        <v>8.0949465690199727</v>
      </c>
      <c r="L107">
        <v>9.5012157437985962</v>
      </c>
      <c r="M107" s="5">
        <v>12.412731595256986</v>
      </c>
      <c r="N107" s="6">
        <v>13.661076718710323</v>
      </c>
      <c r="O107" s="6">
        <v>14.317058470208657</v>
      </c>
      <c r="P107" s="6">
        <v>14.721357416907768</v>
      </c>
      <c r="Q107" s="7">
        <v>14.994888739134135</v>
      </c>
      <c r="R107">
        <v>15.187233141176014</v>
      </c>
      <c r="S107">
        <v>15.322545984693177</v>
      </c>
      <c r="T107">
        <v>15.414550358528558</v>
      </c>
      <c r="U107">
        <v>15.471701882233262</v>
      </c>
      <c r="V107">
        <v>15.499072978038013</v>
      </c>
    </row>
    <row r="108" spans="1:22">
      <c r="A108" s="10">
        <v>0.5</v>
      </c>
      <c r="B108" t="s">
        <v>18</v>
      </c>
      <c r="C108" s="5">
        <v>7.2999920809188845</v>
      </c>
      <c r="D108" s="6">
        <v>7.3308647378147205</v>
      </c>
      <c r="E108" s="6">
        <v>7.3964883532058883</v>
      </c>
      <c r="F108" s="6">
        <v>7.5051938215086906</v>
      </c>
      <c r="G108" s="7">
        <v>7.6710363179982544</v>
      </c>
      <c r="H108">
        <v>7.9160517446046716</v>
      </c>
      <c r="I108">
        <v>8.2740341908721948</v>
      </c>
      <c r="J108">
        <v>8.7966358364380088</v>
      </c>
      <c r="K108">
        <v>9.5617164184723151</v>
      </c>
      <c r="L108">
        <v>10.673027905766434</v>
      </c>
      <c r="M108" s="5">
        <v>12.161932122088386</v>
      </c>
      <c r="N108" s="6">
        <v>13.202511472168077</v>
      </c>
      <c r="O108" s="6">
        <v>13.878100224472579</v>
      </c>
      <c r="P108" s="6">
        <v>14.324238837694871</v>
      </c>
      <c r="Q108" s="7">
        <v>14.627728856834677</v>
      </c>
      <c r="R108">
        <v>14.837978022031079</v>
      </c>
      <c r="S108">
        <v>14.983373268607528</v>
      </c>
      <c r="T108">
        <v>15.080892384007326</v>
      </c>
      <c r="U108">
        <v>15.140913257906258</v>
      </c>
      <c r="V108">
        <v>15.169509477108202</v>
      </c>
    </row>
    <row r="109" spans="1:22" ht="15.75" thickBot="1">
      <c r="A109" s="11">
        <v>2000</v>
      </c>
      <c r="B109" t="s">
        <v>19</v>
      </c>
      <c r="C109" s="12">
        <v>8.4929054061138682</v>
      </c>
      <c r="D109" s="13">
        <v>8.5252631926719129</v>
      </c>
      <c r="E109" s="13">
        <v>8.5935094152541804</v>
      </c>
      <c r="F109" s="13">
        <v>8.7050590317632981</v>
      </c>
      <c r="G109" s="14">
        <v>8.8719225024009187</v>
      </c>
      <c r="H109">
        <v>9.1117343929123962</v>
      </c>
      <c r="I109">
        <v>9.4488419214146937</v>
      </c>
      <c r="J109">
        <v>9.9144054300187179</v>
      </c>
      <c r="K109">
        <v>10.541867730156618</v>
      </c>
      <c r="L109">
        <v>11.346580889418355</v>
      </c>
      <c r="M109" s="12">
        <v>12.262784718845847</v>
      </c>
      <c r="N109" s="13">
        <v>13.031698688895613</v>
      </c>
      <c r="O109" s="13">
        <v>13.606774540022847</v>
      </c>
      <c r="P109" s="13">
        <v>14.02047205520709</v>
      </c>
      <c r="Q109" s="14">
        <v>14.314783007169151</v>
      </c>
      <c r="R109">
        <v>14.522884499272221</v>
      </c>
      <c r="S109">
        <v>14.667937051064893</v>
      </c>
      <c r="T109">
        <v>14.765447761917073</v>
      </c>
      <c r="U109">
        <v>14.825473364313613</v>
      </c>
      <c r="V109">
        <v>14.854062486957671</v>
      </c>
    </row>
    <row r="110" spans="1:22">
      <c r="A110" s="11">
        <v>1000</v>
      </c>
      <c r="B110" t="s">
        <v>20</v>
      </c>
      <c r="C110">
        <v>9.4670145915940935</v>
      </c>
      <c r="D110">
        <v>9.4985891223641179</v>
      </c>
      <c r="E110">
        <v>9.5646246977524658</v>
      </c>
      <c r="F110">
        <v>9.6710238883199047</v>
      </c>
      <c r="G110">
        <v>9.8268963987169879</v>
      </c>
      <c r="H110" s="2">
        <v>10.044615882309117</v>
      </c>
      <c r="I110" s="3">
        <v>10.339260364942906</v>
      </c>
      <c r="J110" s="3">
        <v>10.726331070163843</v>
      </c>
      <c r="K110" s="3">
        <v>11.215472047243853</v>
      </c>
      <c r="L110" s="4">
        <v>11.796596538249197</v>
      </c>
      <c r="M110">
        <v>12.417690424002236</v>
      </c>
      <c r="N110">
        <v>12.978732038660732</v>
      </c>
      <c r="O110">
        <v>13.435660765596936</v>
      </c>
      <c r="P110">
        <v>13.787388111170362</v>
      </c>
      <c r="Q110">
        <v>14.049669325445842</v>
      </c>
      <c r="R110" s="2">
        <v>14.240844937420633</v>
      </c>
      <c r="S110" s="3">
        <v>14.376620914990019</v>
      </c>
      <c r="T110" s="3">
        <v>14.468923294343593</v>
      </c>
      <c r="U110" s="3">
        <v>14.526108911967819</v>
      </c>
      <c r="V110" s="4">
        <v>14.553435427042944</v>
      </c>
    </row>
    <row r="111" spans="1:22" ht="15.75" thickBot="1">
      <c r="A111" s="15">
        <v>2</v>
      </c>
      <c r="B111" t="s">
        <v>21</v>
      </c>
      <c r="C111">
        <v>10.237769503729602</v>
      </c>
      <c r="D111">
        <v>10.266974957166479</v>
      </c>
      <c r="E111">
        <v>10.327545398043178</v>
      </c>
      <c r="F111">
        <v>10.423771097328522</v>
      </c>
      <c r="G111">
        <v>10.561934226415206</v>
      </c>
      <c r="H111" s="5">
        <v>10.749864242447076</v>
      </c>
      <c r="I111" s="6">
        <v>10.995811533568689</v>
      </c>
      <c r="J111" s="6">
        <v>11.306014287434341</v>
      </c>
      <c r="K111" s="6">
        <v>11.680168235180188</v>
      </c>
      <c r="L111" s="7">
        <v>12.10461089331749</v>
      </c>
      <c r="M111">
        <v>12.546272704972941</v>
      </c>
      <c r="N111">
        <v>12.958475935379081</v>
      </c>
      <c r="O111">
        <v>13.311816629859432</v>
      </c>
      <c r="P111">
        <v>13.597495798333433</v>
      </c>
      <c r="Q111">
        <v>13.819252026688476</v>
      </c>
      <c r="R111" s="5">
        <v>13.985858783608473</v>
      </c>
      <c r="S111" s="6">
        <v>14.106781977395013</v>
      </c>
      <c r="T111" s="6">
        <v>14.190220245765975</v>
      </c>
      <c r="U111" s="6">
        <v>14.242412209002181</v>
      </c>
      <c r="V111" s="7">
        <v>14.267486335636786</v>
      </c>
    </row>
    <row r="112" spans="1:22" ht="15.75" thickBot="1">
      <c r="A112" s="9">
        <v>1</v>
      </c>
      <c r="B112" t="s">
        <v>22</v>
      </c>
      <c r="C112">
        <v>10.824529097639942</v>
      </c>
      <c r="D112">
        <v>10.850485368123586</v>
      </c>
      <c r="E112">
        <v>10.903893353132975</v>
      </c>
      <c r="F112">
        <v>10.987634080350951</v>
      </c>
      <c r="G112">
        <v>11.105692127725938</v>
      </c>
      <c r="H112" s="5">
        <v>11.262569051285192</v>
      </c>
      <c r="I112" s="6">
        <v>11.462187207851933</v>
      </c>
      <c r="J112" s="6">
        <v>11.706049450538798</v>
      </c>
      <c r="K112" s="6">
        <v>11.990578816755368</v>
      </c>
      <c r="L112" s="7">
        <v>12.304221720768851</v>
      </c>
      <c r="M112">
        <v>12.626406460830816</v>
      </c>
      <c r="N112">
        <v>12.932084495504684</v>
      </c>
      <c r="O112">
        <v>13.202548191970662</v>
      </c>
      <c r="P112">
        <v>13.429001212334255</v>
      </c>
      <c r="Q112">
        <v>13.610510747760522</v>
      </c>
      <c r="R112" s="5">
        <v>13.750578502904903</v>
      </c>
      <c r="S112" s="6">
        <v>13.854395727276478</v>
      </c>
      <c r="T112" s="6">
        <v>13.927152748137432</v>
      </c>
      <c r="U112" s="6">
        <v>13.973149903435749</v>
      </c>
      <c r="V112" s="7">
        <v>13.995385036839059</v>
      </c>
    </row>
    <row r="113" spans="1:22" ht="15.75" thickBot="1">
      <c r="A113" s="16">
        <v>0.1</v>
      </c>
      <c r="B113" t="s">
        <v>23</v>
      </c>
      <c r="C113">
        <v>11.248152625342673</v>
      </c>
      <c r="D113">
        <v>11.270580187005082</v>
      </c>
      <c r="E113">
        <v>11.316398515000619</v>
      </c>
      <c r="F113">
        <v>11.387400778195312</v>
      </c>
      <c r="G113">
        <v>11.485907281935916</v>
      </c>
      <c r="H113" s="5">
        <v>11.614225346245474</v>
      </c>
      <c r="I113" s="6">
        <v>11.773792733180892</v>
      </c>
      <c r="J113" s="6">
        <v>11.963971399680529</v>
      </c>
      <c r="K113" s="6">
        <v>12.180631714367809</v>
      </c>
      <c r="L113" s="7">
        <v>12.415045425949192</v>
      </c>
      <c r="M113">
        <v>12.654121027929268</v>
      </c>
      <c r="N113">
        <v>12.883069533612716</v>
      </c>
      <c r="O113">
        <v>13.089836178673075</v>
      </c>
      <c r="P113">
        <v>13.267346912495517</v>
      </c>
      <c r="Q113">
        <v>13.413232302216121</v>
      </c>
      <c r="R113" s="5">
        <v>13.528368888864428</v>
      </c>
      <c r="S113" s="6">
        <v>13.615324639084943</v>
      </c>
      <c r="T113" s="6">
        <v>13.677163781152277</v>
      </c>
      <c r="U113" s="6">
        <v>13.716668280990655</v>
      </c>
      <c r="V113" s="7">
        <v>13.735884177314214</v>
      </c>
    </row>
    <row r="114" spans="1:22" ht="15.75" thickBot="1">
      <c r="A114" s="16">
        <v>0.1</v>
      </c>
      <c r="B114" t="s">
        <v>24</v>
      </c>
      <c r="C114">
        <v>11.5291299374926</v>
      </c>
      <c r="D114">
        <v>11.548192982166118</v>
      </c>
      <c r="E114">
        <v>11.586895164450132</v>
      </c>
      <c r="F114">
        <v>11.646263909394811</v>
      </c>
      <c r="G114">
        <v>11.727512804703062</v>
      </c>
      <c r="H114" s="12">
        <v>11.831612669240871</v>
      </c>
      <c r="I114" s="13">
        <v>11.958688163626046</v>
      </c>
      <c r="J114" s="13">
        <v>12.107281808292811</v>
      </c>
      <c r="K114" s="13">
        <v>12.273640996649956</v>
      </c>
      <c r="L114" s="14">
        <v>12.451353280469581</v>
      </c>
      <c r="M114">
        <v>12.631781443813356</v>
      </c>
      <c r="N114">
        <v>12.805566623176336</v>
      </c>
      <c r="O114">
        <v>12.964698354944083</v>
      </c>
      <c r="P114">
        <v>13.103819407100938</v>
      </c>
      <c r="Q114">
        <v>13.220389049406791</v>
      </c>
      <c r="R114" s="12">
        <v>13.314094236710643</v>
      </c>
      <c r="S114" s="13">
        <v>13.38600969018448</v>
      </c>
      <c r="T114" s="13">
        <v>13.437821659304484</v>
      </c>
      <c r="U114" s="13">
        <v>13.471236710609492</v>
      </c>
      <c r="V114" s="14">
        <v>13.487584881820077</v>
      </c>
    </row>
    <row r="115" spans="1:22">
      <c r="A115" s="16">
        <v>0</v>
      </c>
      <c r="B115" t="s">
        <v>25</v>
      </c>
      <c r="C115">
        <v>11.686236637577929</v>
      </c>
      <c r="D115">
        <v>11.702387787002406</v>
      </c>
      <c r="E115">
        <v>11.735008147330799</v>
      </c>
      <c r="F115">
        <v>11.784629287615136</v>
      </c>
      <c r="G115">
        <v>11.851784320049601</v>
      </c>
      <c r="H115">
        <v>11.936689392561219</v>
      </c>
      <c r="I115">
        <v>12.038837285351816</v>
      </c>
      <c r="J115">
        <v>12.156560834953599</v>
      </c>
      <c r="K115">
        <v>12.286685051024646</v>
      </c>
      <c r="L115">
        <v>12.424449642613959</v>
      </c>
      <c r="M115">
        <v>12.56388767634863</v>
      </c>
      <c r="N115">
        <v>12.69869773284247</v>
      </c>
      <c r="O115">
        <v>12.823324468039088</v>
      </c>
      <c r="P115">
        <v>12.933727497664435</v>
      </c>
      <c r="Q115">
        <v>13.027605679604211</v>
      </c>
      <c r="R115">
        <v>13.104173945977706</v>
      </c>
      <c r="S115">
        <v>13.163712731324829</v>
      </c>
      <c r="T115">
        <v>13.207076928979879</v>
      </c>
      <c r="U115">
        <v>13.235271403245042</v>
      </c>
      <c r="V115">
        <v>13.249134484066724</v>
      </c>
    </row>
    <row r="116" spans="1:22" ht="15.75" thickBot="1">
      <c r="A116" s="15">
        <v>0</v>
      </c>
      <c r="B116" t="s">
        <v>26</v>
      </c>
      <c r="C116">
        <v>11.7356509112845</v>
      </c>
      <c r="D116">
        <v>11.7495034500889</v>
      </c>
      <c r="E116">
        <v>11.777372336660875</v>
      </c>
      <c r="F116">
        <v>11.819500453369276</v>
      </c>
      <c r="G116">
        <v>11.876043853900496</v>
      </c>
      <c r="H116">
        <v>11.946836270662761</v>
      </c>
      <c r="I116">
        <v>12.03111180919052</v>
      </c>
      <c r="J116">
        <v>12.127239240144389</v>
      </c>
      <c r="K116">
        <v>12.232551185710642</v>
      </c>
      <c r="L116">
        <v>12.343368742335686</v>
      </c>
      <c r="M116">
        <v>12.455296778658075</v>
      </c>
      <c r="N116">
        <v>12.563770385568407</v>
      </c>
      <c r="O116">
        <v>12.664690508084785</v>
      </c>
      <c r="P116">
        <v>12.754909641940847</v>
      </c>
      <c r="Q116">
        <v>12.832430268765513</v>
      </c>
      <c r="R116">
        <v>12.89632845079009</v>
      </c>
      <c r="S116">
        <v>12.946500767498891</v>
      </c>
      <c r="T116">
        <v>12.9833437488181</v>
      </c>
      <c r="U116">
        <v>13.007446656612697</v>
      </c>
      <c r="V116">
        <v>13.019343419636119</v>
      </c>
    </row>
    <row r="117" spans="1:22">
      <c r="A117">
        <v>0.79999999999999993</v>
      </c>
      <c r="B117" t="s">
        <v>27</v>
      </c>
      <c r="C117">
        <v>11.690450959389066</v>
      </c>
      <c r="D117">
        <v>11.702684266930204</v>
      </c>
      <c r="E117">
        <v>11.72724145302197</v>
      </c>
      <c r="F117">
        <v>11.76423251305938</v>
      </c>
      <c r="G117">
        <v>11.813650424105218</v>
      </c>
      <c r="H117">
        <v>11.875184147892003</v>
      </c>
      <c r="I117">
        <v>11.948009667280788</v>
      </c>
      <c r="J117">
        <v>12.030605543023523</v>
      </c>
      <c r="K117">
        <v>12.120655449477811</v>
      </c>
      <c r="L117">
        <v>12.215101722137923</v>
      </c>
      <c r="M117">
        <v>12.310385391791664</v>
      </c>
      <c r="N117">
        <v>12.402843215085738</v>
      </c>
      <c r="O117">
        <v>12.489154173912636</v>
      </c>
      <c r="P117">
        <v>12.566693625643438</v>
      </c>
      <c r="Q117">
        <v>12.633702254658299</v>
      </c>
      <c r="R117">
        <v>12.689260958769147</v>
      </c>
      <c r="S117">
        <v>12.733124092572663</v>
      </c>
      <c r="T117">
        <v>12.765483699578409</v>
      </c>
      <c r="U117">
        <v>12.786727994461883</v>
      </c>
      <c r="V117">
        <v>12.797236723229371</v>
      </c>
    </row>
    <row r="118" spans="1:22">
      <c r="A118" s="9">
        <v>0</v>
      </c>
      <c r="B118" t="s">
        <v>28</v>
      </c>
      <c r="C118">
        <v>10</v>
      </c>
      <c r="D118">
        <v>10</v>
      </c>
      <c r="E118">
        <v>10</v>
      </c>
      <c r="F118">
        <v>10</v>
      </c>
      <c r="G118">
        <v>10</v>
      </c>
      <c r="H118">
        <v>10</v>
      </c>
      <c r="I118">
        <v>10</v>
      </c>
      <c r="J118">
        <v>10</v>
      </c>
      <c r="K118">
        <v>10</v>
      </c>
      <c r="L118">
        <v>10</v>
      </c>
      <c r="M118">
        <v>10</v>
      </c>
      <c r="N118">
        <v>10</v>
      </c>
      <c r="O118">
        <v>10</v>
      </c>
      <c r="P118">
        <v>10</v>
      </c>
      <c r="Q118">
        <v>10</v>
      </c>
      <c r="R118">
        <v>10</v>
      </c>
      <c r="S118">
        <v>10</v>
      </c>
      <c r="T118">
        <v>10</v>
      </c>
      <c r="U118">
        <v>10</v>
      </c>
      <c r="V118">
        <v>10</v>
      </c>
    </row>
    <row r="119" spans="1:22">
      <c r="A119" s="9">
        <v>0.1</v>
      </c>
      <c r="B119" t="s">
        <v>29</v>
      </c>
      <c r="C119">
        <v>-4.75</v>
      </c>
      <c r="D119">
        <v>-4.25</v>
      </c>
      <c r="E119">
        <v>-3.75</v>
      </c>
      <c r="F119">
        <v>-3.25</v>
      </c>
      <c r="G119">
        <v>-2.75</v>
      </c>
      <c r="H119">
        <v>-2.25</v>
      </c>
      <c r="I119">
        <v>-1.75</v>
      </c>
      <c r="J119">
        <v>-1.25</v>
      </c>
      <c r="K119">
        <v>-0.75</v>
      </c>
      <c r="L119">
        <v>-0.25</v>
      </c>
      <c r="M119" s="6">
        <v>0.25</v>
      </c>
      <c r="N119">
        <v>0.75</v>
      </c>
      <c r="O119">
        <v>1.25</v>
      </c>
      <c r="P119">
        <v>1.75</v>
      </c>
      <c r="Q119">
        <v>2.25</v>
      </c>
      <c r="R119">
        <v>2.75</v>
      </c>
      <c r="S119">
        <v>3.25</v>
      </c>
      <c r="T119">
        <v>3.75</v>
      </c>
      <c r="U119">
        <v>4.25</v>
      </c>
      <c r="V119">
        <v>4.75</v>
      </c>
    </row>
    <row r="120" spans="1:22">
      <c r="B120" t="s">
        <v>0</v>
      </c>
      <c r="C120" s="6">
        <v>-8.1509742198329889</v>
      </c>
      <c r="D120" s="6">
        <v>-8.1928714210993885</v>
      </c>
      <c r="E120" s="6">
        <v>-8.283145278880605</v>
      </c>
      <c r="F120" s="6">
        <v>-8.4360809953450921</v>
      </c>
      <c r="G120" s="6">
        <v>-8.6767707860263776</v>
      </c>
      <c r="H120" s="6">
        <v>-9.0465720700110612</v>
      </c>
      <c r="I120" s="6">
        <v>-9.6125043872420992</v>
      </c>
      <c r="J120" s="6">
        <v>-10.484064821109335</v>
      </c>
      <c r="K120" s="6">
        <v>-11.85131802736071</v>
      </c>
      <c r="L120" s="6">
        <v>-14.122396797820057</v>
      </c>
      <c r="M120" s="6">
        <v>14.932295948372882</v>
      </c>
      <c r="N120" s="6">
        <v>1.6567145850015392</v>
      </c>
      <c r="O120" s="6">
        <v>1.6821240198080607</v>
      </c>
      <c r="P120" s="6">
        <v>1.6430398240247737</v>
      </c>
      <c r="Q120" s="6">
        <v>1.5906808625671069</v>
      </c>
      <c r="R120" s="6">
        <v>1.5426703270589623</v>
      </c>
      <c r="S120" s="6">
        <v>1.5043020488417584</v>
      </c>
      <c r="T120" s="6">
        <v>1.4764258071040717</v>
      </c>
      <c r="U120" s="6">
        <v>1.458490034947753</v>
      </c>
      <c r="V120" s="6">
        <v>1.4497504438083424</v>
      </c>
    </row>
    <row r="121" spans="1:22">
      <c r="A121" s="17">
        <v>8.1142595016524233</v>
      </c>
      <c r="B121">
        <v>9.5238095238095233E-2</v>
      </c>
      <c r="C121" s="6"/>
      <c r="D121" t="s">
        <v>30</v>
      </c>
      <c r="G121" s="6"/>
      <c r="I121" s="6">
        <v>15.139087013251833</v>
      </c>
      <c r="K121">
        <v>8.5236423194102287</v>
      </c>
      <c r="M121">
        <v>74.678089257826286</v>
      </c>
      <c r="N121">
        <v>8.6147991915962727</v>
      </c>
      <c r="O121">
        <v>8.9703933385191448</v>
      </c>
      <c r="P121">
        <v>8.9222211368307462</v>
      </c>
      <c r="Q121">
        <v>8.7475107474644158</v>
      </c>
      <c r="R121">
        <v>8.5535077204105239</v>
      </c>
      <c r="S121">
        <v>8.3820544561194303</v>
      </c>
      <c r="T121">
        <v>8.2488648734027308</v>
      </c>
      <c r="U121">
        <v>8.1591699086963576</v>
      </c>
      <c r="V121">
        <v>8.1142595016524233</v>
      </c>
    </row>
    <row r="122" spans="1:22">
      <c r="A122">
        <v>0</v>
      </c>
      <c r="B122" t="s">
        <v>31</v>
      </c>
      <c r="C122" s="6"/>
      <c r="D122" t="s">
        <v>32</v>
      </c>
      <c r="F122" s="6"/>
      <c r="G122" s="6"/>
      <c r="H122" s="6"/>
      <c r="I122" s="6"/>
      <c r="J122" s="6"/>
      <c r="K122" s="6"/>
      <c r="L122" s="6"/>
      <c r="M122">
        <v>106.93266332830088</v>
      </c>
      <c r="N122">
        <v>12.883178549181647</v>
      </c>
      <c r="O122">
        <v>13.861477285325906</v>
      </c>
      <c r="P122">
        <v>14.169958111094578</v>
      </c>
      <c r="Q122">
        <v>14.210353701712663</v>
      </c>
      <c r="R122">
        <v>14.148648076591201</v>
      </c>
      <c r="S122">
        <v>14.058238402557578</v>
      </c>
      <c r="T122">
        <v>13.973355784862623</v>
      </c>
      <c r="U122">
        <v>13.910482483038034</v>
      </c>
      <c r="V122">
        <v>13.87746284844533</v>
      </c>
    </row>
    <row r="125" spans="1:22" ht="15.75" thickBot="1"/>
    <row r="126" spans="1:22">
      <c r="A126">
        <v>10</v>
      </c>
      <c r="B126" t="s">
        <v>15</v>
      </c>
      <c r="C126" s="2">
        <v>0.33751718016081966</v>
      </c>
      <c r="D126" s="3">
        <v>0.33751718016081966</v>
      </c>
      <c r="E126" s="3">
        <v>0.33751718016081966</v>
      </c>
      <c r="F126" s="3">
        <v>0.33751718016081966</v>
      </c>
      <c r="G126" s="4">
        <v>0.33751718016081966</v>
      </c>
      <c r="H126">
        <v>0.33751718016081966</v>
      </c>
      <c r="I126">
        <v>0.33751718016081966</v>
      </c>
      <c r="J126">
        <v>0.33751718016081966</v>
      </c>
      <c r="K126">
        <v>0.33751718016081966</v>
      </c>
      <c r="L126">
        <v>0.33751718016081966</v>
      </c>
      <c r="M126" s="2">
        <v>20</v>
      </c>
      <c r="N126" s="3">
        <v>20</v>
      </c>
      <c r="O126" s="3">
        <v>20</v>
      </c>
      <c r="P126" s="3">
        <v>20</v>
      </c>
      <c r="Q126" s="4">
        <v>20</v>
      </c>
      <c r="R126">
        <v>20</v>
      </c>
      <c r="S126">
        <v>20</v>
      </c>
      <c r="T126">
        <v>20</v>
      </c>
      <c r="U126">
        <v>20</v>
      </c>
      <c r="V126">
        <v>20</v>
      </c>
    </row>
    <row r="127" spans="1:22">
      <c r="A127">
        <v>6.5</v>
      </c>
      <c r="B127" t="s">
        <v>16</v>
      </c>
      <c r="C127" s="5">
        <v>2.348303335918378</v>
      </c>
      <c r="D127" s="6">
        <v>2.3578955990439745</v>
      </c>
      <c r="E127" s="6">
        <v>2.3786337004093965</v>
      </c>
      <c r="F127" s="6">
        <v>2.4139466962230212</v>
      </c>
      <c r="G127" s="7">
        <v>2.4698697038500956</v>
      </c>
      <c r="H127">
        <v>2.5563801770322052</v>
      </c>
      <c r="I127">
        <v>2.6897216620923863</v>
      </c>
      <c r="J127">
        <v>2.896626130125151</v>
      </c>
      <c r="K127">
        <v>3.2239947099708091</v>
      </c>
      <c r="L127">
        <v>3.7735632730996191</v>
      </c>
      <c r="M127" s="5">
        <v>15.914074187745385</v>
      </c>
      <c r="N127" s="6">
        <v>15.010886952296081</v>
      </c>
      <c r="O127" s="6">
        <v>14.76738195223715</v>
      </c>
      <c r="P127" s="6">
        <v>14.752471549844408</v>
      </c>
      <c r="Q127" s="7">
        <v>14.808205388961589</v>
      </c>
      <c r="R127">
        <v>14.876097164343562</v>
      </c>
      <c r="S127">
        <v>14.935420687548669</v>
      </c>
      <c r="T127">
        <v>14.980007388477103</v>
      </c>
      <c r="U127">
        <v>15.00903787037679</v>
      </c>
      <c r="V127">
        <v>15.023227081726622</v>
      </c>
    </row>
    <row r="128" spans="1:22">
      <c r="A128">
        <v>6.906402902902002</v>
      </c>
      <c r="B128" s="8">
        <v>-15</v>
      </c>
      <c r="C128" s="5">
        <v>4.1801212765325957</v>
      </c>
      <c r="D128" s="6">
        <v>4.1981120478587677</v>
      </c>
      <c r="E128" s="6">
        <v>4.2369034059862827</v>
      </c>
      <c r="F128" s="6">
        <v>4.3026739094140822</v>
      </c>
      <c r="G128" s="7">
        <v>4.4062385895524443</v>
      </c>
      <c r="H128">
        <v>4.5653440653010202</v>
      </c>
      <c r="I128">
        <v>4.8084066784154551</v>
      </c>
      <c r="J128">
        <v>5.1793877751027075</v>
      </c>
      <c r="K128">
        <v>5.7375991053956561</v>
      </c>
      <c r="L128">
        <v>6.5113731140961439</v>
      </c>
      <c r="M128" s="5">
        <v>13.790723035154246</v>
      </c>
      <c r="N128" s="6">
        <v>14.05586116987029</v>
      </c>
      <c r="O128" s="6">
        <v>14.233864540370568</v>
      </c>
      <c r="P128" s="6">
        <v>14.38220515572138</v>
      </c>
      <c r="Q128" s="7">
        <v>14.50615141499047</v>
      </c>
      <c r="R128">
        <v>14.604773032287309</v>
      </c>
      <c r="S128">
        <v>14.678897854421914</v>
      </c>
      <c r="T128">
        <v>14.730945725815971</v>
      </c>
      <c r="U128">
        <v>14.763714269928181</v>
      </c>
      <c r="V128">
        <v>14.77947647551844</v>
      </c>
    </row>
    <row r="129" spans="1:22" ht="15.75" thickBot="1">
      <c r="A129" s="9">
        <v>5.0000000000000001E-3</v>
      </c>
      <c r="B129" t="s">
        <v>17</v>
      </c>
      <c r="C129" s="5">
        <v>5.8022942835429454</v>
      </c>
      <c r="D129" s="6">
        <v>5.826561196052972</v>
      </c>
      <c r="E129" s="6">
        <v>5.8786471613817897</v>
      </c>
      <c r="F129" s="6">
        <v>5.966306011248081</v>
      </c>
      <c r="G129" s="7">
        <v>6.1029866406351765</v>
      </c>
      <c r="H129">
        <v>6.3106815046896347</v>
      </c>
      <c r="I129">
        <v>6.6253938224527911</v>
      </c>
      <c r="J129">
        <v>7.1088567765745356</v>
      </c>
      <c r="K129">
        <v>7.8793751035817374</v>
      </c>
      <c r="L129">
        <v>9.2161321084871251</v>
      </c>
      <c r="M129" s="5">
        <v>11.993821078135747</v>
      </c>
      <c r="N129" s="6">
        <v>13.124672965593764</v>
      </c>
      <c r="O129" s="6">
        <v>13.674780443547949</v>
      </c>
      <c r="P129" s="6">
        <v>13.989654495515159</v>
      </c>
      <c r="Q129" s="7">
        <v>14.19098035579548</v>
      </c>
      <c r="R129">
        <v>14.326861668625991</v>
      </c>
      <c r="S129">
        <v>14.419498596011856</v>
      </c>
      <c r="T129">
        <v>14.480916217489616</v>
      </c>
      <c r="U129">
        <v>14.518327348577095</v>
      </c>
      <c r="V129">
        <v>14.536017009157501</v>
      </c>
    </row>
    <row r="130" spans="1:22">
      <c r="A130" s="10">
        <v>0.5</v>
      </c>
      <c r="B130" t="s">
        <v>18</v>
      </c>
      <c r="C130" s="5">
        <v>7.2008127527175878</v>
      </c>
      <c r="D130" s="6">
        <v>7.2287598446101518</v>
      </c>
      <c r="E130" s="6">
        <v>7.2883568313330835</v>
      </c>
      <c r="F130" s="6">
        <v>7.3875593545875642</v>
      </c>
      <c r="G130" s="7">
        <v>7.5397928052260932</v>
      </c>
      <c r="H130">
        <v>7.7661077594104251</v>
      </c>
      <c r="I130">
        <v>8.0987769552331272</v>
      </c>
      <c r="J130">
        <v>8.5870710736499678</v>
      </c>
      <c r="K130">
        <v>9.3050577971627035</v>
      </c>
      <c r="L130">
        <v>10.350723563907334</v>
      </c>
      <c r="M130" s="5">
        <v>11.750116360511429</v>
      </c>
      <c r="N130" s="6">
        <v>12.699895680327639</v>
      </c>
      <c r="O130" s="6">
        <v>13.290339412339629</v>
      </c>
      <c r="P130" s="6">
        <v>13.66132705931226</v>
      </c>
      <c r="Q130" s="7">
        <v>13.901520423345934</v>
      </c>
      <c r="R130">
        <v>14.060522052194834</v>
      </c>
      <c r="S130">
        <v>14.16615388129925</v>
      </c>
      <c r="T130">
        <v>14.234640439778724</v>
      </c>
      <c r="U130">
        <v>14.275695563672761</v>
      </c>
      <c r="V130">
        <v>14.294926822058025</v>
      </c>
    </row>
    <row r="131" spans="1:22" ht="15.75" thickBot="1">
      <c r="A131" s="11">
        <v>2000</v>
      </c>
      <c r="B131" t="s">
        <v>19</v>
      </c>
      <c r="C131" s="12">
        <v>8.3748804246728898</v>
      </c>
      <c r="D131" s="13">
        <v>8.4039541447454482</v>
      </c>
      <c r="E131" s="13">
        <v>8.4654664286985035</v>
      </c>
      <c r="F131" s="13">
        <v>8.5664835282944907</v>
      </c>
      <c r="G131" s="14">
        <v>8.7184481527674187</v>
      </c>
      <c r="H131">
        <v>8.9381498222139264</v>
      </c>
      <c r="I131">
        <v>9.2487333368245821</v>
      </c>
      <c r="J131">
        <v>9.6797197150966738</v>
      </c>
      <c r="K131">
        <v>10.2625101697076</v>
      </c>
      <c r="L131">
        <v>11.010582699475835</v>
      </c>
      <c r="M131" s="12">
        <v>11.858753564801896</v>
      </c>
      <c r="N131" s="13">
        <v>12.556392969620161</v>
      </c>
      <c r="O131" s="13">
        <v>13.062580670338777</v>
      </c>
      <c r="P131" s="13">
        <v>13.41351842826942</v>
      </c>
      <c r="Q131" s="14">
        <v>13.653322069201867</v>
      </c>
      <c r="R131">
        <v>13.816097472551789</v>
      </c>
      <c r="S131">
        <v>13.925220619713096</v>
      </c>
      <c r="T131">
        <v>13.996076999662669</v>
      </c>
      <c r="U131">
        <v>14.038500571901322</v>
      </c>
      <c r="V131">
        <v>14.058343529390882</v>
      </c>
    </row>
    <row r="132" spans="1:22">
      <c r="A132" s="11">
        <v>1000</v>
      </c>
      <c r="B132" t="s">
        <v>20</v>
      </c>
      <c r="C132">
        <v>9.3335317893774778</v>
      </c>
      <c r="D132">
        <v>9.3616294066679853</v>
      </c>
      <c r="E132">
        <v>9.4205714841057357</v>
      </c>
      <c r="F132">
        <v>9.5159731874794957</v>
      </c>
      <c r="G132">
        <v>9.6564944564152455</v>
      </c>
      <c r="H132" s="2">
        <v>9.8538807887306028</v>
      </c>
      <c r="I132" s="3">
        <v>10.122401295458353</v>
      </c>
      <c r="J132" s="3">
        <v>10.476618730113277</v>
      </c>
      <c r="K132" s="3">
        <v>10.92530826601584</v>
      </c>
      <c r="L132" s="4">
        <v>11.458111672530562</v>
      </c>
      <c r="M132">
        <v>12.024365465240987</v>
      </c>
      <c r="N132">
        <v>12.527914513739734</v>
      </c>
      <c r="O132">
        <v>12.928406665466799</v>
      </c>
      <c r="P132">
        <v>13.227643969174935</v>
      </c>
      <c r="Q132">
        <v>13.443341580804681</v>
      </c>
      <c r="R132" s="2">
        <v>13.595002418639099</v>
      </c>
      <c r="S132" s="3">
        <v>13.698927893584651</v>
      </c>
      <c r="T132" s="3">
        <v>13.767293902325715</v>
      </c>
      <c r="U132" s="3">
        <v>13.808527802147944</v>
      </c>
      <c r="V132" s="4">
        <v>13.827885468041623</v>
      </c>
    </row>
    <row r="133" spans="1:22" ht="15.75" thickBot="1">
      <c r="A133" s="15">
        <v>2</v>
      </c>
      <c r="B133" t="s">
        <v>21</v>
      </c>
      <c r="C133">
        <v>10.092426806920066</v>
      </c>
      <c r="D133">
        <v>10.118102788823101</v>
      </c>
      <c r="E133">
        <v>10.171508273789486</v>
      </c>
      <c r="F133">
        <v>10.256720936937946</v>
      </c>
      <c r="G133">
        <v>10.379705432253351</v>
      </c>
      <c r="H133" s="5">
        <v>10.547879834437909</v>
      </c>
      <c r="I133" s="6">
        <v>10.769024733310248</v>
      </c>
      <c r="J133" s="6">
        <v>11.048937987000068</v>
      </c>
      <c r="K133" s="6">
        <v>11.387088487718724</v>
      </c>
      <c r="L133" s="7">
        <v>11.770120615245494</v>
      </c>
      <c r="M133">
        <v>12.166204397433519</v>
      </c>
      <c r="N133">
        <v>12.530938594813406</v>
      </c>
      <c r="O133">
        <v>12.837385366962513</v>
      </c>
      <c r="P133">
        <v>13.078905535027543</v>
      </c>
      <c r="Q133">
        <v>13.260897599422144</v>
      </c>
      <c r="R133" s="5">
        <v>13.393289378384447</v>
      </c>
      <c r="S133" s="6">
        <v>13.486285254003315</v>
      </c>
      <c r="T133" s="6">
        <v>13.548522562810154</v>
      </c>
      <c r="U133" s="6">
        <v>13.586482345314225</v>
      </c>
      <c r="V133" s="7">
        <v>13.604415412788429</v>
      </c>
    </row>
    <row r="134" spans="1:22" ht="15.75" thickBot="1">
      <c r="A134" s="9">
        <v>1</v>
      </c>
      <c r="B134" t="s">
        <v>22</v>
      </c>
      <c r="C134">
        <v>10.670991678101842</v>
      </c>
      <c r="D134">
        <v>10.693473401926628</v>
      </c>
      <c r="E134">
        <v>10.73986009953493</v>
      </c>
      <c r="F134">
        <v>10.812892523065281</v>
      </c>
      <c r="G134">
        <v>10.916357678241415</v>
      </c>
      <c r="H134" s="5">
        <v>11.054525440910158</v>
      </c>
      <c r="I134" s="6">
        <v>11.231097765526817</v>
      </c>
      <c r="J134" s="6">
        <v>11.44744965706631</v>
      </c>
      <c r="K134" s="6">
        <v>11.700098555383752</v>
      </c>
      <c r="L134" s="7">
        <v>11.977978956160854</v>
      </c>
      <c r="M134">
        <v>12.26154950778667</v>
      </c>
      <c r="N134">
        <v>12.527305382347359</v>
      </c>
      <c r="O134">
        <v>12.758267468218364</v>
      </c>
      <c r="P134">
        <v>12.947266122475611</v>
      </c>
      <c r="Q134">
        <v>13.094732106819968</v>
      </c>
      <c r="R134" s="5">
        <v>13.205216573124352</v>
      </c>
      <c r="S134" s="6">
        <v>13.284665889918729</v>
      </c>
      <c r="T134" s="6">
        <v>13.338783307403725</v>
      </c>
      <c r="U134" s="6">
        <v>13.372197297559186</v>
      </c>
      <c r="V134" s="7">
        <v>13.388097094536636</v>
      </c>
    </row>
    <row r="135" spans="1:22" ht="15.75" thickBot="1">
      <c r="A135" s="16">
        <v>0.1</v>
      </c>
      <c r="B135" t="s">
        <v>23</v>
      </c>
      <c r="C135">
        <v>11.090042266294331</v>
      </c>
      <c r="D135">
        <v>11.109124687783686</v>
      </c>
      <c r="E135">
        <v>11.148209955842336</v>
      </c>
      <c r="F135">
        <v>11.209011925877</v>
      </c>
      <c r="G135">
        <v>11.293749264468932</v>
      </c>
      <c r="H135" s="5">
        <v>11.404630937471389</v>
      </c>
      <c r="I135" s="6">
        <v>11.543041443134985</v>
      </c>
      <c r="J135" s="6">
        <v>11.708397034341612</v>
      </c>
      <c r="K135" s="6">
        <v>11.896812520613567</v>
      </c>
      <c r="L135" s="7">
        <v>12.100082108016281</v>
      </c>
      <c r="M135">
        <v>12.305968006179327</v>
      </c>
      <c r="N135">
        <v>12.500825774706776</v>
      </c>
      <c r="O135">
        <v>12.673882490292428</v>
      </c>
      <c r="P135">
        <v>12.819320585987256</v>
      </c>
      <c r="Q135">
        <v>12.935886986654934</v>
      </c>
      <c r="R135" s="5">
        <v>13.025377985702667</v>
      </c>
      <c r="S135" s="6">
        <v>13.091074162101652</v>
      </c>
      <c r="T135" s="6">
        <v>13.136561835030518</v>
      </c>
      <c r="U135" s="6">
        <v>13.164981813389492</v>
      </c>
      <c r="V135" s="7">
        <v>13.178602490171581</v>
      </c>
    </row>
    <row r="136" spans="1:22" ht="15.75" thickBot="1">
      <c r="A136" s="16">
        <v>0.1</v>
      </c>
      <c r="B136" t="s">
        <v>24</v>
      </c>
      <c r="C136">
        <v>11.369946947148421</v>
      </c>
      <c r="D136">
        <v>11.385840018349445</v>
      </c>
      <c r="E136">
        <v>11.418182444268226</v>
      </c>
      <c r="F136">
        <v>11.467968709154231</v>
      </c>
      <c r="G136">
        <v>11.536380563041721</v>
      </c>
      <c r="H136" s="12">
        <v>11.624381407408977</v>
      </c>
      <c r="I136" s="13">
        <v>11.732146804814525</v>
      </c>
      <c r="J136" s="13">
        <v>11.858372924436861</v>
      </c>
      <c r="K136" s="13">
        <v>11.99961413952445</v>
      </c>
      <c r="L136" s="14">
        <v>12.149962801071597</v>
      </c>
      <c r="M136">
        <v>12.301501279052015</v>
      </c>
      <c r="N136">
        <v>12.445772091518265</v>
      </c>
      <c r="O136">
        <v>12.575764421296409</v>
      </c>
      <c r="P136">
        <v>12.687122313785641</v>
      </c>
      <c r="Q136">
        <v>12.778228845176898</v>
      </c>
      <c r="R136" s="12">
        <v>12.849567848518307</v>
      </c>
      <c r="S136" s="13">
        <v>12.90286255282324</v>
      </c>
      <c r="T136" s="13">
        <v>12.940297811347927</v>
      </c>
      <c r="U136" s="13">
        <v>12.963938072957044</v>
      </c>
      <c r="V136" s="14">
        <v>12.975342936873123</v>
      </c>
    </row>
    <row r="137" spans="1:22">
      <c r="A137" s="16">
        <v>0</v>
      </c>
      <c r="B137" t="s">
        <v>25</v>
      </c>
      <c r="C137">
        <v>11.529310202323112</v>
      </c>
      <c r="D137">
        <v>11.542489848312396</v>
      </c>
      <c r="E137">
        <v>11.569163552055153</v>
      </c>
      <c r="F137">
        <v>11.6098618312325</v>
      </c>
      <c r="G137">
        <v>11.665132115595409</v>
      </c>
      <c r="H137">
        <v>11.735239827861088</v>
      </c>
      <c r="I137">
        <v>11.819788122001931</v>
      </c>
      <c r="J137">
        <v>11.917312190594449</v>
      </c>
      <c r="K137">
        <v>12.024962349891597</v>
      </c>
      <c r="L137">
        <v>12.138449172957372</v>
      </c>
      <c r="M137">
        <v>12.252425199388751</v>
      </c>
      <c r="N137">
        <v>12.361331795777913</v>
      </c>
      <c r="O137">
        <v>12.46042822224965</v>
      </c>
      <c r="P137">
        <v>12.546498770397172</v>
      </c>
      <c r="Q137">
        <v>12.618021258071945</v>
      </c>
      <c r="R137">
        <v>12.674903154257686</v>
      </c>
      <c r="S137">
        <v>12.718007149523437</v>
      </c>
      <c r="T137">
        <v>12.748650168088249</v>
      </c>
      <c r="U137">
        <v>12.768178052358854</v>
      </c>
      <c r="V137">
        <v>12.777652644206823</v>
      </c>
    </row>
    <row r="138" spans="1:22" ht="15.75" thickBot="1">
      <c r="A138" s="15">
        <v>0</v>
      </c>
      <c r="B138" t="s">
        <v>26</v>
      </c>
      <c r="C138">
        <v>11.58411179339994</v>
      </c>
      <c r="D138">
        <v>11.595198750457223</v>
      </c>
      <c r="E138">
        <v>11.617542646210453</v>
      </c>
      <c r="F138">
        <v>11.651404265204471</v>
      </c>
      <c r="G138">
        <v>11.696980332062658</v>
      </c>
      <c r="H138">
        <v>11.754184186574568</v>
      </c>
      <c r="I138">
        <v>11.822388733457094</v>
      </c>
      <c r="J138">
        <v>11.900182795929435</v>
      </c>
      <c r="K138">
        <v>11.985220152682851</v>
      </c>
      <c r="L138">
        <v>12.074256081398035</v>
      </c>
      <c r="M138">
        <v>12.163440491007867</v>
      </c>
      <c r="N138">
        <v>12.248844409509637</v>
      </c>
      <c r="O138">
        <v>12.327059917061696</v>
      </c>
      <c r="P138">
        <v>12.39564251340321</v>
      </c>
      <c r="Q138">
        <v>12.453267842777143</v>
      </c>
      <c r="R138">
        <v>12.49962164132358</v>
      </c>
      <c r="S138">
        <v>12.535123591462641</v>
      </c>
      <c r="T138">
        <v>12.560593563556459</v>
      </c>
      <c r="U138">
        <v>12.576938660546928</v>
      </c>
      <c r="V138">
        <v>12.584903942926568</v>
      </c>
    </row>
    <row r="139" spans="1:22">
      <c r="A139">
        <v>1.5999999999999999</v>
      </c>
      <c r="B139" t="s">
        <v>27</v>
      </c>
      <c r="C139">
        <v>11.547220078337491</v>
      </c>
      <c r="D139">
        <v>11.55689145353983</v>
      </c>
      <c r="E139">
        <v>11.576335149739757</v>
      </c>
      <c r="F139">
        <v>11.605686861950543</v>
      </c>
      <c r="G139">
        <v>11.644990273743925</v>
      </c>
      <c r="H139">
        <v>11.69402387725502</v>
      </c>
      <c r="I139">
        <v>11.752108694685012</v>
      </c>
      <c r="J139">
        <v>11.817941123570638</v>
      </c>
      <c r="K139">
        <v>11.889509937089647</v>
      </c>
      <c r="L139">
        <v>11.964157196694071</v>
      </c>
      <c r="M139">
        <v>12.03881452930835</v>
      </c>
      <c r="N139">
        <v>12.110383325245538</v>
      </c>
      <c r="O139">
        <v>12.176153055292939</v>
      </c>
      <c r="P139">
        <v>12.234121117732149</v>
      </c>
      <c r="Q139">
        <v>12.283127661994076</v>
      </c>
      <c r="R139">
        <v>12.322801456509966</v>
      </c>
      <c r="S139">
        <v>12.353371684919441</v>
      </c>
      <c r="T139">
        <v>12.375418437991557</v>
      </c>
      <c r="U139">
        <v>12.389623766004565</v>
      </c>
      <c r="V139">
        <v>12.396563885064809</v>
      </c>
    </row>
    <row r="140" spans="1:22">
      <c r="A140" s="9">
        <v>0</v>
      </c>
      <c r="B140" t="s">
        <v>28</v>
      </c>
      <c r="C140">
        <v>10</v>
      </c>
      <c r="D140">
        <v>10</v>
      </c>
      <c r="E140">
        <v>10</v>
      </c>
      <c r="F140">
        <v>10</v>
      </c>
      <c r="G140">
        <v>10</v>
      </c>
      <c r="H140">
        <v>10</v>
      </c>
      <c r="I140">
        <v>10</v>
      </c>
      <c r="J140">
        <v>10</v>
      </c>
      <c r="K140">
        <v>10</v>
      </c>
      <c r="L140">
        <v>10</v>
      </c>
      <c r="M140">
        <v>10</v>
      </c>
      <c r="N140">
        <v>10</v>
      </c>
      <c r="O140">
        <v>10</v>
      </c>
      <c r="P140">
        <v>10</v>
      </c>
      <c r="Q140">
        <v>10</v>
      </c>
      <c r="R140">
        <v>10</v>
      </c>
      <c r="S140">
        <v>10</v>
      </c>
      <c r="T140">
        <v>10</v>
      </c>
      <c r="U140">
        <v>10</v>
      </c>
      <c r="V140">
        <v>10</v>
      </c>
    </row>
    <row r="141" spans="1:22">
      <c r="A141" s="9">
        <v>0.2</v>
      </c>
      <c r="B141" t="s">
        <v>29</v>
      </c>
      <c r="C141">
        <v>-4.75</v>
      </c>
      <c r="D141">
        <v>-4.25</v>
      </c>
      <c r="E141">
        <v>-3.75</v>
      </c>
      <c r="F141">
        <v>-3.25</v>
      </c>
      <c r="G141">
        <v>-2.75</v>
      </c>
      <c r="H141">
        <v>-2.25</v>
      </c>
      <c r="I141">
        <v>-1.75</v>
      </c>
      <c r="J141">
        <v>-1.25</v>
      </c>
      <c r="K141">
        <v>-0.75</v>
      </c>
      <c r="L141">
        <v>-0.25</v>
      </c>
      <c r="M141" s="6">
        <v>0.25</v>
      </c>
      <c r="N141">
        <v>0.75</v>
      </c>
      <c r="O141">
        <v>1.25</v>
      </c>
      <c r="P141">
        <v>1.75</v>
      </c>
      <c r="Q141">
        <v>2.25</v>
      </c>
      <c r="R141">
        <v>2.75</v>
      </c>
      <c r="S141">
        <v>3.25</v>
      </c>
      <c r="T141">
        <v>3.75</v>
      </c>
      <c r="U141">
        <v>4.25</v>
      </c>
      <c r="V141">
        <v>4.75</v>
      </c>
    </row>
    <row r="142" spans="1:22">
      <c r="B142" t="s">
        <v>0</v>
      </c>
      <c r="C142" s="6">
        <v>-8.0431446230302335</v>
      </c>
      <c r="D142" s="6">
        <v>-8.0815136755326193</v>
      </c>
      <c r="E142" s="6">
        <v>-8.1644660809943073</v>
      </c>
      <c r="F142" s="6">
        <v>-8.305718064248806</v>
      </c>
      <c r="G142" s="6">
        <v>-8.5294100947571039</v>
      </c>
      <c r="H142" s="6">
        <v>-8.8754519874855422</v>
      </c>
      <c r="I142" s="6">
        <v>-9.4088179277262665</v>
      </c>
      <c r="J142" s="6">
        <v>-10.236435799857325</v>
      </c>
      <c r="K142" s="6">
        <v>-11.545910119239958</v>
      </c>
      <c r="L142" s="6">
        <v>-13.744184371755198</v>
      </c>
      <c r="M142" s="6">
        <v>16.343703249018461</v>
      </c>
      <c r="N142" s="6">
        <v>0.97348547272271591</v>
      </c>
      <c r="O142" s="6">
        <v>1.020998643465922</v>
      </c>
      <c r="P142" s="6">
        <v>1.0239079902742618</v>
      </c>
      <c r="Q142" s="6">
        <v>1.0130330948367632</v>
      </c>
      <c r="R142" s="6">
        <v>0.99978591915247561</v>
      </c>
      <c r="S142" s="6">
        <v>0.98821059755147922</v>
      </c>
      <c r="T142" s="6">
        <v>0.9795107534678823</v>
      </c>
      <c r="U142" s="6">
        <v>0.97384626919477268</v>
      </c>
      <c r="V142" s="6">
        <v>0.97107764258992735</v>
      </c>
    </row>
    <row r="143" spans="1:22">
      <c r="A143" s="17">
        <v>1</v>
      </c>
      <c r="B143">
        <v>4.878048780487805E-2</v>
      </c>
      <c r="C143" s="6"/>
      <c r="D143" t="s">
        <v>30</v>
      </c>
      <c r="G143" s="6"/>
      <c r="I143" s="6">
        <v>13.129246617958938</v>
      </c>
      <c r="K143">
        <v>5.4416557098115765</v>
      </c>
      <c r="M143">
        <v>82.317564791285179</v>
      </c>
      <c r="N143">
        <v>5.0875992567629051</v>
      </c>
      <c r="O143">
        <v>5.460048894220904</v>
      </c>
      <c r="P143">
        <v>5.5639671336665781</v>
      </c>
      <c r="Q143">
        <v>5.5646104349085324</v>
      </c>
      <c r="R143">
        <v>5.5293517285283844</v>
      </c>
      <c r="S143">
        <v>5.4868924200936213</v>
      </c>
      <c r="T143">
        <v>5.4497100594345236</v>
      </c>
      <c r="U143">
        <v>5.4231858316952035</v>
      </c>
      <c r="V143">
        <v>5.409535628993539</v>
      </c>
    </row>
    <row r="144" spans="1:22">
      <c r="A144">
        <v>0</v>
      </c>
      <c r="B144" t="s">
        <v>31</v>
      </c>
      <c r="C144" s="6"/>
      <c r="D144" t="s">
        <v>32</v>
      </c>
      <c r="F144" s="6"/>
      <c r="G144" s="6"/>
      <c r="H144" s="6"/>
      <c r="I144" s="6"/>
      <c r="J144" s="6"/>
      <c r="K144" s="6"/>
      <c r="L144" s="6"/>
      <c r="M144">
        <v>119.59353042447169</v>
      </c>
      <c r="N144">
        <v>7.7093107351481649</v>
      </c>
      <c r="O144">
        <v>8.5325504776557146</v>
      </c>
      <c r="P144">
        <v>8.9171437241833935</v>
      </c>
      <c r="Q144">
        <v>9.1026605551747011</v>
      </c>
      <c r="R144">
        <v>9.1920717343693816</v>
      </c>
      <c r="S144">
        <v>9.2335836104401068</v>
      </c>
      <c r="T144">
        <v>9.2513474154083575</v>
      </c>
      <c r="U144">
        <v>9.2579563237441516</v>
      </c>
      <c r="V144">
        <v>9.2598791036010599</v>
      </c>
    </row>
    <row r="147" spans="1:22">
      <c r="B147" t="s">
        <v>52</v>
      </c>
    </row>
    <row r="148" spans="1:22" ht="15.75" thickBot="1"/>
    <row r="149" spans="1:22">
      <c r="A149">
        <v>10</v>
      </c>
      <c r="B149" t="s">
        <v>15</v>
      </c>
      <c r="C149" s="2">
        <v>0.33751718016081966</v>
      </c>
      <c r="D149" s="3">
        <v>0.33751718016081966</v>
      </c>
      <c r="E149" s="3">
        <v>0.33751718016081966</v>
      </c>
      <c r="F149" s="3">
        <v>0.33751718016081966</v>
      </c>
      <c r="G149" s="4">
        <v>0.33751718016081966</v>
      </c>
      <c r="H149">
        <v>0.33751718016081966</v>
      </c>
      <c r="I149">
        <v>0.33751718016081966</v>
      </c>
      <c r="J149">
        <v>0.33751718016081966</v>
      </c>
      <c r="K149">
        <v>0.33751718016081966</v>
      </c>
      <c r="L149">
        <v>0.33751718016081966</v>
      </c>
      <c r="M149" s="2">
        <v>20</v>
      </c>
      <c r="N149" s="3">
        <v>24.915620704959796</v>
      </c>
      <c r="O149" s="3">
        <v>24.915620704959796</v>
      </c>
      <c r="P149" s="3">
        <v>24.915620704959796</v>
      </c>
      <c r="Q149" s="4">
        <v>24.915620704959796</v>
      </c>
      <c r="R149">
        <v>24.915620704959796</v>
      </c>
      <c r="S149">
        <v>24.915620704959796</v>
      </c>
      <c r="T149">
        <v>24.915620704959796</v>
      </c>
      <c r="U149">
        <v>24.915620704959796</v>
      </c>
      <c r="V149">
        <v>24.915620704959796</v>
      </c>
    </row>
    <row r="150" spans="1:22">
      <c r="A150">
        <v>6.5</v>
      </c>
      <c r="B150" t="s">
        <v>16</v>
      </c>
      <c r="C150" s="5">
        <v>2.3626757738135651</v>
      </c>
      <c r="D150" s="6">
        <v>2.3728053985954722</v>
      </c>
      <c r="E150" s="6">
        <v>2.3946789528127055</v>
      </c>
      <c r="F150" s="6">
        <v>2.4318570832585067</v>
      </c>
      <c r="G150" s="7">
        <v>2.4905985713897638</v>
      </c>
      <c r="H150">
        <v>2.5812290331008958</v>
      </c>
      <c r="I150">
        <v>2.7205014274803014</v>
      </c>
      <c r="J150">
        <v>2.9358294434020111</v>
      </c>
      <c r="K150">
        <v>3.2748815046605961</v>
      </c>
      <c r="L150">
        <v>3.8400936447790404</v>
      </c>
      <c r="M150" s="5">
        <v>16.220577704199361</v>
      </c>
      <c r="N150" s="6">
        <v>15.594229165296541</v>
      </c>
      <c r="O150" s="6">
        <v>15.515574139852873</v>
      </c>
      <c r="P150" s="6">
        <v>15.609566398420778</v>
      </c>
      <c r="Q150" s="7">
        <v>15.741189678012384</v>
      </c>
      <c r="R150">
        <v>15.863089645490025</v>
      </c>
      <c r="S150">
        <v>15.960690114890685</v>
      </c>
      <c r="T150">
        <v>16.031494987134447</v>
      </c>
      <c r="U150">
        <v>16.076930640066287</v>
      </c>
      <c r="V150">
        <v>16.099019845070671</v>
      </c>
    </row>
    <row r="151" spans="1:22">
      <c r="A151">
        <v>7.3153477971100926</v>
      </c>
      <c r="B151" s="8">
        <v>-15</v>
      </c>
      <c r="C151" s="5">
        <v>4.2083561605928637</v>
      </c>
      <c r="D151" s="6">
        <v>4.227373570899382</v>
      </c>
      <c r="E151" s="6">
        <v>4.2683308412869669</v>
      </c>
      <c r="F151" s="6">
        <v>4.3376512428172944</v>
      </c>
      <c r="G151" s="7">
        <v>4.4465691422586113</v>
      </c>
      <c r="H151">
        <v>4.6134971555087869</v>
      </c>
      <c r="I151">
        <v>4.8678679088275993</v>
      </c>
      <c r="J151">
        <v>5.2551025698146709</v>
      </c>
      <c r="K151">
        <v>5.8362071160030888</v>
      </c>
      <c r="L151">
        <v>6.6393317446824964</v>
      </c>
      <c r="M151" s="5">
        <v>14.153359728172518</v>
      </c>
      <c r="N151" s="6">
        <v>14.548098575245666</v>
      </c>
      <c r="O151" s="6">
        <v>14.845404711214265</v>
      </c>
      <c r="P151" s="6">
        <v>15.086857989945711</v>
      </c>
      <c r="Q151" s="7">
        <v>15.280673719383193</v>
      </c>
      <c r="R151">
        <v>15.430873239710062</v>
      </c>
      <c r="S151">
        <v>15.542286367081665</v>
      </c>
      <c r="T151">
        <v>15.620170324295749</v>
      </c>
      <c r="U151">
        <v>15.669213694926713</v>
      </c>
      <c r="V151">
        <v>15.692841003430409</v>
      </c>
    </row>
    <row r="152" spans="1:22" ht="15.75" thickBot="1">
      <c r="A152" s="9">
        <v>5.0000000000000001E-3</v>
      </c>
      <c r="B152" t="s">
        <v>17</v>
      </c>
      <c r="C152" s="5">
        <v>5.8434138794379189</v>
      </c>
      <c r="D152" s="6">
        <v>5.8691081827887572</v>
      </c>
      <c r="E152" s="6">
        <v>5.9241964673923659</v>
      </c>
      <c r="F152" s="6">
        <v>6.0167530011687944</v>
      </c>
      <c r="G152" s="7">
        <v>6.1607780425159513</v>
      </c>
      <c r="H152">
        <v>6.3791567386956753</v>
      </c>
      <c r="I152">
        <v>6.7093397548914826</v>
      </c>
      <c r="J152">
        <v>7.215529861818875</v>
      </c>
      <c r="K152">
        <v>8.0207844725271649</v>
      </c>
      <c r="L152">
        <v>9.4156136912487369</v>
      </c>
      <c r="M152" s="5">
        <v>12.310179882378586</v>
      </c>
      <c r="N152" s="6">
        <v>13.543891533750084</v>
      </c>
      <c r="O152" s="6">
        <v>14.185585408886968</v>
      </c>
      <c r="P152" s="6">
        <v>14.576486459636927</v>
      </c>
      <c r="Q152" s="7">
        <v>14.838050666734405</v>
      </c>
      <c r="R152">
        <v>15.0201349364525</v>
      </c>
      <c r="S152">
        <v>15.147040145925317</v>
      </c>
      <c r="T152">
        <v>15.232602145598568</v>
      </c>
      <c r="U152">
        <v>15.285382829845151</v>
      </c>
      <c r="V152">
        <v>15.310543117077811</v>
      </c>
    </row>
    <row r="153" spans="1:22">
      <c r="A153" s="10">
        <v>0.5</v>
      </c>
      <c r="B153" t="s">
        <v>18</v>
      </c>
      <c r="C153" s="5">
        <v>7.253449427821768</v>
      </c>
      <c r="D153" s="6">
        <v>7.2831105143112769</v>
      </c>
      <c r="E153" s="6">
        <v>7.3462958124673943</v>
      </c>
      <c r="F153" s="6">
        <v>7.4513059308861891</v>
      </c>
      <c r="G153" s="7">
        <v>7.6121504696775979</v>
      </c>
      <c r="H153">
        <v>7.850803049612268</v>
      </c>
      <c r="I153">
        <v>8.2009734375414993</v>
      </c>
      <c r="J153">
        <v>8.7141917405605973</v>
      </c>
      <c r="K153">
        <v>9.4681205149036973</v>
      </c>
      <c r="L153">
        <v>10.566189006395957</v>
      </c>
      <c r="M153" s="5">
        <v>12.039502794209973</v>
      </c>
      <c r="N153" s="6">
        <v>13.06442544214682</v>
      </c>
      <c r="O153" s="6">
        <v>13.724662761005177</v>
      </c>
      <c r="P153" s="6">
        <v>14.156259717521998</v>
      </c>
      <c r="Q153" s="7">
        <v>14.446514955758337</v>
      </c>
      <c r="R153">
        <v>14.645219971365728</v>
      </c>
      <c r="S153">
        <v>14.781045488627065</v>
      </c>
      <c r="T153">
        <v>14.871186832560729</v>
      </c>
      <c r="U153">
        <v>14.926189773800701</v>
      </c>
      <c r="V153">
        <v>14.952246121700355</v>
      </c>
    </row>
    <row r="154" spans="1:22" ht="15.75" thickBot="1">
      <c r="A154" s="11">
        <v>2000</v>
      </c>
      <c r="B154" t="s">
        <v>19</v>
      </c>
      <c r="C154" s="12">
        <v>8.4373770725916515</v>
      </c>
      <c r="D154" s="13">
        <v>8.4683309054057112</v>
      </c>
      <c r="E154" s="13">
        <v>8.5337557934432979</v>
      </c>
      <c r="F154" s="13">
        <v>8.6410404065908715</v>
      </c>
      <c r="G154" s="14">
        <v>8.8021570926546069</v>
      </c>
      <c r="H154">
        <v>9.0346917842971557</v>
      </c>
      <c r="I154">
        <v>9.3629339773674154</v>
      </c>
      <c r="J154">
        <v>9.8179799329348771</v>
      </c>
      <c r="K154">
        <v>10.433214118060528</v>
      </c>
      <c r="L154">
        <v>11.223991502947348</v>
      </c>
      <c r="M154" s="12">
        <v>12.124816447507289</v>
      </c>
      <c r="N154" s="13">
        <v>12.877873551270199</v>
      </c>
      <c r="O154" s="13">
        <v>13.437247927757818</v>
      </c>
      <c r="P154" s="13">
        <v>13.835959764422725</v>
      </c>
      <c r="Q154" s="14">
        <v>14.116509958699474</v>
      </c>
      <c r="R154">
        <v>14.312506829967615</v>
      </c>
      <c r="S154">
        <v>14.44746013651446</v>
      </c>
      <c r="T154">
        <v>14.537152354682609</v>
      </c>
      <c r="U154">
        <v>14.591847931945555</v>
      </c>
      <c r="V154">
        <v>14.61773629387659</v>
      </c>
    </row>
    <row r="155" spans="1:22">
      <c r="A155" s="11">
        <v>1000</v>
      </c>
      <c r="B155" t="s">
        <v>20</v>
      </c>
      <c r="C155">
        <v>9.4040478280077444</v>
      </c>
      <c r="D155">
        <v>9.4340825598389113</v>
      </c>
      <c r="E155">
        <v>9.4970291508361147</v>
      </c>
      <c r="F155">
        <v>9.5987726896871912</v>
      </c>
      <c r="G155">
        <v>9.7484000281245216</v>
      </c>
      <c r="H155" s="2">
        <v>9.958261170787237</v>
      </c>
      <c r="I155" s="3">
        <v>10.24341724791582</v>
      </c>
      <c r="J155" s="3">
        <v>10.619372822104747</v>
      </c>
      <c r="K155" s="3">
        <v>11.095822113325688</v>
      </c>
      <c r="L155" s="4">
        <v>11.662829028829899</v>
      </c>
      <c r="M155">
        <v>12.26872252385524</v>
      </c>
      <c r="N155">
        <v>12.81408271485814</v>
      </c>
      <c r="O155">
        <v>13.255433788883014</v>
      </c>
      <c r="P155">
        <v>13.59223701120545</v>
      </c>
      <c r="Q155">
        <v>13.840752859026164</v>
      </c>
      <c r="R155" s="2">
        <v>14.01976620764586</v>
      </c>
      <c r="S155" s="3">
        <v>14.14535723497676</v>
      </c>
      <c r="T155" s="3">
        <v>14.229753500902151</v>
      </c>
      <c r="U155" s="3">
        <v>14.281540061844213</v>
      </c>
      <c r="V155" s="4">
        <v>14.30612830186206</v>
      </c>
    </row>
    <row r="156" spans="1:22" ht="15.75" thickBot="1">
      <c r="A156" s="15">
        <v>2</v>
      </c>
      <c r="B156" t="s">
        <v>21</v>
      </c>
      <c r="C156">
        <v>10.169034353619267</v>
      </c>
      <c r="D156">
        <v>10.196618087987069</v>
      </c>
      <c r="E156">
        <v>10.253941026017404</v>
      </c>
      <c r="F156">
        <v>10.34528721190126</v>
      </c>
      <c r="G156">
        <v>10.476934452983437</v>
      </c>
      <c r="H156" s="5">
        <v>10.656716388017593</v>
      </c>
      <c r="I156" s="6">
        <v>10.892906546059015</v>
      </c>
      <c r="J156" s="6">
        <v>11.191801287036093</v>
      </c>
      <c r="K156" s="6">
        <v>11.55321407214651</v>
      </c>
      <c r="L156" s="7">
        <v>11.963694305339761</v>
      </c>
      <c r="M156">
        <v>12.39051485127588</v>
      </c>
      <c r="N156">
        <v>12.787471864289259</v>
      </c>
      <c r="O156">
        <v>13.125675118435675</v>
      </c>
      <c r="P156">
        <v>13.396835968202305</v>
      </c>
      <c r="Q156">
        <v>13.605175090707121</v>
      </c>
      <c r="R156" s="5">
        <v>13.759900906550358</v>
      </c>
      <c r="S156" s="6">
        <v>13.87085417489374</v>
      </c>
      <c r="T156" s="6">
        <v>13.946540434137198</v>
      </c>
      <c r="U156" s="6">
        <v>13.993432448573646</v>
      </c>
      <c r="V156" s="7">
        <v>14.015816764292024</v>
      </c>
    </row>
    <row r="157" spans="1:22" ht="15.75" thickBot="1">
      <c r="A157" s="9">
        <v>1</v>
      </c>
      <c r="B157" t="s">
        <v>22</v>
      </c>
      <c r="C157">
        <v>10.751752447866618</v>
      </c>
      <c r="D157">
        <v>10.77605298906186</v>
      </c>
      <c r="E157">
        <v>10.826151015055762</v>
      </c>
      <c r="F157">
        <v>10.904932789409253</v>
      </c>
      <c r="G157">
        <v>11.016396498119871</v>
      </c>
      <c r="H157" s="5">
        <v>11.165073056342601</v>
      </c>
      <c r="I157" s="6">
        <v>11.354940583266442</v>
      </c>
      <c r="J157" s="6">
        <v>11.587598605210376</v>
      </c>
      <c r="K157" s="6">
        <v>11.859626124889704</v>
      </c>
      <c r="L157" s="7">
        <v>12.159704751080781</v>
      </c>
      <c r="M157">
        <v>12.467590662681237</v>
      </c>
      <c r="N157">
        <v>12.758647222436982</v>
      </c>
      <c r="O157">
        <v>13.014622557962602</v>
      </c>
      <c r="P157">
        <v>13.227185636697271</v>
      </c>
      <c r="Q157">
        <v>13.395852559041964</v>
      </c>
      <c r="R157" s="5">
        <v>13.524537512141443</v>
      </c>
      <c r="S157" s="6">
        <v>13.618792883262374</v>
      </c>
      <c r="T157" s="6">
        <v>13.684108245373857</v>
      </c>
      <c r="U157" s="6">
        <v>13.725014028500491</v>
      </c>
      <c r="V157" s="7">
        <v>13.74466408495817</v>
      </c>
    </row>
    <row r="158" spans="1:22" ht="15.75" thickBot="1">
      <c r="A158" s="16">
        <v>0.1</v>
      </c>
      <c r="B158" t="s">
        <v>23</v>
      </c>
      <c r="C158">
        <v>11.173062431010965</v>
      </c>
      <c r="D158">
        <v>11.193840369492305</v>
      </c>
      <c r="E158">
        <v>11.236365958983441</v>
      </c>
      <c r="F158">
        <v>11.302447681163668</v>
      </c>
      <c r="G158">
        <v>11.394434606658747</v>
      </c>
      <c r="H158" s="5">
        <v>11.51468334891022</v>
      </c>
      <c r="I158" s="6">
        <v>11.664711006416384</v>
      </c>
      <c r="J158" s="6">
        <v>11.84400058042533</v>
      </c>
      <c r="K158" s="6">
        <v>12.048597912651704</v>
      </c>
      <c r="L158" s="7">
        <v>12.270015689207769</v>
      </c>
      <c r="M158">
        <v>12.495473030083772</v>
      </c>
      <c r="N158">
        <v>12.710552435726196</v>
      </c>
      <c r="O158">
        <v>12.903608658899619</v>
      </c>
      <c r="P158">
        <v>13.067990059925304</v>
      </c>
      <c r="Q158">
        <v>13.201739863463478</v>
      </c>
      <c r="R158" s="5">
        <v>13.306118455069056</v>
      </c>
      <c r="S158" s="6">
        <v>13.384033584550371</v>
      </c>
      <c r="T158" s="6">
        <v>13.438833564735749</v>
      </c>
      <c r="U158" s="6">
        <v>13.473520228192147</v>
      </c>
      <c r="V158" s="7">
        <v>13.490289320063928</v>
      </c>
    </row>
    <row r="159" spans="1:22" ht="15.75" thickBot="1">
      <c r="A159" s="16">
        <v>0.1</v>
      </c>
      <c r="B159" t="s">
        <v>24</v>
      </c>
      <c r="C159">
        <v>11.453412066325765</v>
      </c>
      <c r="D159">
        <v>11.470863544694179</v>
      </c>
      <c r="E159">
        <v>11.506353065395933</v>
      </c>
      <c r="F159">
        <v>11.560931165801673</v>
      </c>
      <c r="G159">
        <v>11.63585147995199</v>
      </c>
      <c r="H159" s="12">
        <v>11.73214808494054</v>
      </c>
      <c r="I159" s="13">
        <v>11.850040049079029</v>
      </c>
      <c r="J159" s="13">
        <v>11.988204353490165</v>
      </c>
      <c r="K159" s="13">
        <v>12.143071445153906</v>
      </c>
      <c r="L159" s="14">
        <v>12.308466476508071</v>
      </c>
      <c r="M159">
        <v>12.476044750865777</v>
      </c>
      <c r="N159">
        <v>12.636787043231987</v>
      </c>
      <c r="O159">
        <v>12.783054011112894</v>
      </c>
      <c r="P159">
        <v>12.909872034674731</v>
      </c>
      <c r="Q159">
        <v>13.015077523053204</v>
      </c>
      <c r="R159" s="12">
        <v>13.098710917274467</v>
      </c>
      <c r="S159" s="13">
        <v>13.162162188571806</v>
      </c>
      <c r="T159" s="13">
        <v>13.207382870948031</v>
      </c>
      <c r="U159" s="13">
        <v>13.236285889400047</v>
      </c>
      <c r="V159" s="14">
        <v>13.25034228683471</v>
      </c>
    </row>
    <row r="160" spans="1:22">
      <c r="A160" s="16">
        <v>0</v>
      </c>
      <c r="B160" t="s">
        <v>25</v>
      </c>
      <c r="C160">
        <v>11.611504701895806</v>
      </c>
      <c r="D160">
        <v>11.626106789543416</v>
      </c>
      <c r="E160">
        <v>11.655642187546844</v>
      </c>
      <c r="F160">
        <v>11.700670743801563</v>
      </c>
      <c r="G160">
        <v>11.761772762721415</v>
      </c>
      <c r="H160">
        <v>11.839235863740628</v>
      </c>
      <c r="I160">
        <v>11.932655021412566</v>
      </c>
      <c r="J160">
        <v>12.04050269456004</v>
      </c>
      <c r="K160">
        <v>12.159786674452874</v>
      </c>
      <c r="L160">
        <v>12.285975719270128</v>
      </c>
      <c r="M160">
        <v>12.413376918355931</v>
      </c>
      <c r="N160">
        <v>12.53600097936588</v>
      </c>
      <c r="O160">
        <v>12.648630750437929</v>
      </c>
      <c r="P160">
        <v>12.747575016971428</v>
      </c>
      <c r="Q160">
        <v>12.830876841845802</v>
      </c>
      <c r="R160">
        <v>12.898075190867996</v>
      </c>
      <c r="S160">
        <v>12.949740869854811</v>
      </c>
      <c r="T160">
        <v>12.986974208899154</v>
      </c>
      <c r="U160">
        <v>13.01097169154446</v>
      </c>
      <c r="V160">
        <v>13.022702931141174</v>
      </c>
    </row>
    <row r="161" spans="1:22" ht="15.75" thickBot="1">
      <c r="A161" s="15">
        <v>0</v>
      </c>
      <c r="B161" t="s">
        <v>26</v>
      </c>
      <c r="C161">
        <v>11.663427848791761</v>
      </c>
      <c r="D161">
        <v>11.675812100676179</v>
      </c>
      <c r="E161">
        <v>11.700758938815799</v>
      </c>
      <c r="F161">
        <v>11.738542031063396</v>
      </c>
      <c r="G161">
        <v>11.789367793229456</v>
      </c>
      <c r="H161">
        <v>11.853144465286862</v>
      </c>
      <c r="I161">
        <v>11.929210078610362</v>
      </c>
      <c r="J161">
        <v>12.016071916753198</v>
      </c>
      <c r="K161">
        <v>12.111239694911243</v>
      </c>
      <c r="L161">
        <v>12.211251760742293</v>
      </c>
      <c r="M161">
        <v>12.311968412813631</v>
      </c>
      <c r="N161">
        <v>12.40911220207138</v>
      </c>
      <c r="O161">
        <v>12.498893573440755</v>
      </c>
      <c r="P161">
        <v>12.578483962824524</v>
      </c>
      <c r="Q161">
        <v>12.646200527432569</v>
      </c>
      <c r="R161">
        <v>12.701416244284882</v>
      </c>
      <c r="S161">
        <v>12.744294516047448</v>
      </c>
      <c r="T161">
        <v>12.775458034342424</v>
      </c>
      <c r="U161">
        <v>12.795673053855412</v>
      </c>
      <c r="V161">
        <v>12.805594983363852</v>
      </c>
    </row>
    <row r="162" spans="1:22">
      <c r="A162">
        <v>1.5999999999999999</v>
      </c>
      <c r="B162" t="s">
        <v>27</v>
      </c>
      <c r="C162">
        <v>11.622160029057744</v>
      </c>
      <c r="D162">
        <v>11.633019604678333</v>
      </c>
      <c r="E162">
        <v>11.654843932222082</v>
      </c>
      <c r="F162">
        <v>11.687773771621497</v>
      </c>
      <c r="G162">
        <v>11.731851970062902</v>
      </c>
      <c r="H162">
        <v>11.786840464095366</v>
      </c>
      <c r="I162">
        <v>11.852015825999915</v>
      </c>
      <c r="J162">
        <v>11.925989084609498</v>
      </c>
      <c r="K162">
        <v>12.006611339854134</v>
      </c>
      <c r="L162">
        <v>12.091028197852834</v>
      </c>
      <c r="M162">
        <v>12.175917652506342</v>
      </c>
      <c r="N162">
        <v>12.257881524412824</v>
      </c>
      <c r="O162">
        <v>12.33388319849268</v>
      </c>
      <c r="P162">
        <v>12.401590728665068</v>
      </c>
      <c r="Q162">
        <v>12.459533625536316</v>
      </c>
      <c r="R162">
        <v>12.507065576916233</v>
      </c>
      <c r="S162">
        <v>12.544186407374031</v>
      </c>
      <c r="T162">
        <v>12.571296508388782</v>
      </c>
      <c r="U162">
        <v>12.588947343516937</v>
      </c>
      <c r="V162">
        <v>12.59763080900988</v>
      </c>
    </row>
    <row r="163" spans="1:22">
      <c r="A163" s="9">
        <v>0</v>
      </c>
      <c r="B163" t="s">
        <v>28</v>
      </c>
      <c r="C163">
        <v>10</v>
      </c>
      <c r="D163">
        <v>10</v>
      </c>
      <c r="E163">
        <v>10</v>
      </c>
      <c r="F163">
        <v>10</v>
      </c>
      <c r="G163">
        <v>10</v>
      </c>
      <c r="H163">
        <v>10</v>
      </c>
      <c r="I163">
        <v>10</v>
      </c>
      <c r="J163">
        <v>10</v>
      </c>
      <c r="K163">
        <v>10</v>
      </c>
      <c r="L163">
        <v>10</v>
      </c>
      <c r="M163">
        <v>10</v>
      </c>
      <c r="N163">
        <v>10</v>
      </c>
      <c r="O163">
        <v>10</v>
      </c>
      <c r="P163">
        <v>10</v>
      </c>
      <c r="Q163">
        <v>10</v>
      </c>
      <c r="R163">
        <v>10</v>
      </c>
      <c r="S163">
        <v>10</v>
      </c>
      <c r="T163">
        <v>10</v>
      </c>
      <c r="U163">
        <v>10</v>
      </c>
      <c r="V163">
        <v>10</v>
      </c>
    </row>
    <row r="164" spans="1:22">
      <c r="A164" s="9">
        <v>0.2</v>
      </c>
      <c r="B164" t="s">
        <v>29</v>
      </c>
      <c r="C164">
        <v>-4.75</v>
      </c>
      <c r="D164">
        <v>-4.25</v>
      </c>
      <c r="E164">
        <v>-3.75</v>
      </c>
      <c r="F164">
        <v>-3.25</v>
      </c>
      <c r="G164">
        <v>-2.75</v>
      </c>
      <c r="H164">
        <v>-2.25</v>
      </c>
      <c r="I164">
        <v>-1.75</v>
      </c>
      <c r="J164">
        <v>-1.25</v>
      </c>
      <c r="K164">
        <v>-0.75</v>
      </c>
      <c r="L164">
        <v>-0.25</v>
      </c>
      <c r="M164" s="6">
        <v>0.25</v>
      </c>
      <c r="N164">
        <v>0.75</v>
      </c>
      <c r="O164">
        <v>1.25</v>
      </c>
      <c r="P164">
        <v>1.75</v>
      </c>
      <c r="Q164">
        <v>2.25</v>
      </c>
      <c r="R164">
        <v>2.75</v>
      </c>
      <c r="S164">
        <v>3.25</v>
      </c>
      <c r="T164">
        <v>3.75</v>
      </c>
      <c r="U164">
        <v>4.25</v>
      </c>
      <c r="V164">
        <v>4.75</v>
      </c>
    </row>
    <row r="165" spans="1:22">
      <c r="B165" t="s">
        <v>0</v>
      </c>
      <c r="C165" s="6">
        <v>-8.1006343746109817</v>
      </c>
      <c r="D165" s="6">
        <v>-8.1411528737386103</v>
      </c>
      <c r="E165" s="6">
        <v>-8.2286470906075433</v>
      </c>
      <c r="F165" s="6">
        <v>-8.3773596123907481</v>
      </c>
      <c r="G165" s="6">
        <v>-8.6123255649157766</v>
      </c>
      <c r="H165" s="6">
        <v>-8.9748474117603045</v>
      </c>
      <c r="I165" s="6">
        <v>-9.5319369892779271</v>
      </c>
      <c r="J165" s="6">
        <v>-10.393249052964766</v>
      </c>
      <c r="K165" s="6">
        <v>-11.749457297999106</v>
      </c>
      <c r="L165" s="6">
        <v>-14.010305858472883</v>
      </c>
      <c r="M165" s="6">
        <v>15.117689183202558</v>
      </c>
      <c r="N165" s="6">
        <v>1.8188081053001472</v>
      </c>
      <c r="O165" s="6">
        <v>1.8341554273379361</v>
      </c>
      <c r="P165" s="6">
        <v>1.8158154744466377</v>
      </c>
      <c r="Q165" s="6">
        <v>1.7901328833068122</v>
      </c>
      <c r="R165" s="6">
        <v>1.7663475237989799</v>
      </c>
      <c r="S165" s="6">
        <v>1.7473035297695827</v>
      </c>
      <c r="T165" s="6">
        <v>1.7334879449415315</v>
      </c>
      <c r="U165" s="6">
        <v>1.7246224516865385</v>
      </c>
      <c r="V165" s="6">
        <v>1.7203123629051951</v>
      </c>
    </row>
    <row r="166" spans="1:22">
      <c r="A166" s="17">
        <v>1</v>
      </c>
      <c r="B166">
        <v>4.878048780487805E-2</v>
      </c>
      <c r="C166" s="6"/>
      <c r="D166" t="s">
        <v>30</v>
      </c>
      <c r="G166" s="6"/>
      <c r="I166" s="6">
        <v>15.170478865078991</v>
      </c>
      <c r="K166">
        <v>8.376412581501123</v>
      </c>
      <c r="M166">
        <v>76.317075417279781</v>
      </c>
      <c r="N166">
        <v>8.3518681887898705</v>
      </c>
      <c r="O166">
        <v>8.5717353992067267</v>
      </c>
      <c r="P166">
        <v>8.5713385710421193</v>
      </c>
      <c r="Q166">
        <v>8.496856818482744</v>
      </c>
      <c r="R166">
        <v>8.4065139206674431</v>
      </c>
      <c r="S166">
        <v>8.3239949210126394</v>
      </c>
      <c r="T166">
        <v>8.2587917325450473</v>
      </c>
      <c r="U166">
        <v>8.2144604845351594</v>
      </c>
      <c r="V166">
        <v>8.1921531972283699</v>
      </c>
    </row>
    <row r="167" spans="1:22">
      <c r="A167">
        <v>0</v>
      </c>
      <c r="B167" t="s">
        <v>31</v>
      </c>
      <c r="C167" s="6"/>
      <c r="D167" t="s">
        <v>32</v>
      </c>
      <c r="F167" s="6"/>
      <c r="G167" s="6"/>
      <c r="H167" s="6"/>
      <c r="I167" s="6"/>
      <c r="J167" s="6"/>
      <c r="K167" s="6"/>
      <c r="L167" s="6"/>
      <c r="M167">
        <v>111.5606074762552</v>
      </c>
      <c r="N167">
        <v>11.273858193433064</v>
      </c>
      <c r="O167">
        <v>11.900165277930972</v>
      </c>
      <c r="P167">
        <v>12.147372935253019</v>
      </c>
      <c r="Q167">
        <v>12.231913859854004</v>
      </c>
      <c r="R167">
        <v>12.245861890457185</v>
      </c>
      <c r="S167">
        <v>12.231563487826765</v>
      </c>
      <c r="T167">
        <v>12.209745503218683</v>
      </c>
      <c r="U167">
        <v>12.190940166127143</v>
      </c>
      <c r="V167">
        <v>12.180428867921517</v>
      </c>
    </row>
    <row r="169" spans="1:22" ht="15.75" thickBot="1"/>
    <row r="170" spans="1:22">
      <c r="A170">
        <v>10</v>
      </c>
      <c r="B170" t="s">
        <v>15</v>
      </c>
      <c r="C170" s="2">
        <v>0.33751718016081966</v>
      </c>
      <c r="D170" s="3">
        <v>0.33751718016081966</v>
      </c>
      <c r="E170" s="3">
        <v>0.33751718016081966</v>
      </c>
      <c r="F170" s="3">
        <v>0.33751718016081966</v>
      </c>
      <c r="G170" s="4">
        <v>0.33751718016081966</v>
      </c>
      <c r="H170">
        <v>0.33751718016081966</v>
      </c>
      <c r="I170">
        <v>0.33751718016081966</v>
      </c>
      <c r="J170">
        <v>0.33751718016081966</v>
      </c>
      <c r="K170">
        <v>0.33751718016081966</v>
      </c>
      <c r="L170">
        <v>0.33751718016081966</v>
      </c>
      <c r="M170" s="2">
        <v>20</v>
      </c>
      <c r="N170" s="3">
        <v>24.915620704959796</v>
      </c>
      <c r="O170" s="3">
        <v>24.915620704959796</v>
      </c>
      <c r="P170" s="3">
        <v>24.915620704959796</v>
      </c>
      <c r="Q170" s="4">
        <v>24.915620704959796</v>
      </c>
      <c r="R170">
        <v>24.915620704959796</v>
      </c>
      <c r="S170">
        <v>24.915620704959796</v>
      </c>
      <c r="T170">
        <v>24.915620704959796</v>
      </c>
      <c r="U170">
        <v>24.915620704959796</v>
      </c>
      <c r="V170">
        <v>24.915620704959796</v>
      </c>
    </row>
    <row r="171" spans="1:22">
      <c r="A171">
        <v>6.5</v>
      </c>
      <c r="B171" t="s">
        <v>16</v>
      </c>
      <c r="C171" s="5">
        <v>2.3971904744516412</v>
      </c>
      <c r="D171" s="6">
        <v>2.4085269283599526</v>
      </c>
      <c r="E171" s="6">
        <v>2.432921282511423</v>
      </c>
      <c r="F171" s="6">
        <v>2.4741650284091463</v>
      </c>
      <c r="G171" s="7">
        <v>2.5389057358275164</v>
      </c>
      <c r="H171">
        <v>2.6380664580479198</v>
      </c>
      <c r="I171">
        <v>2.7892580673308109</v>
      </c>
      <c r="J171">
        <v>3.0210058700455842</v>
      </c>
      <c r="K171">
        <v>3.3821380153824543</v>
      </c>
      <c r="L171">
        <v>3.9759315975147209</v>
      </c>
      <c r="M171" s="5">
        <v>16.777309287688706</v>
      </c>
      <c r="N171" s="6">
        <v>16.627986021022409</v>
      </c>
      <c r="O171" s="6">
        <v>16.828693309413211</v>
      </c>
      <c r="P171" s="6">
        <v>17.102014668864314</v>
      </c>
      <c r="Q171" s="7">
        <v>17.355038518541363</v>
      </c>
      <c r="R171">
        <v>17.561373021849032</v>
      </c>
      <c r="S171">
        <v>17.717906334024924</v>
      </c>
      <c r="T171">
        <v>17.82873588506785</v>
      </c>
      <c r="U171">
        <v>17.899121191498185</v>
      </c>
      <c r="V171">
        <v>17.933210437516419</v>
      </c>
    </row>
    <row r="172" spans="1:22">
      <c r="A172">
        <v>8.132622420703342</v>
      </c>
      <c r="B172" s="8">
        <v>-15</v>
      </c>
      <c r="C172" s="5">
        <v>4.2761953352876647</v>
      </c>
      <c r="D172" s="6">
        <v>4.2975295653516845</v>
      </c>
      <c r="E172" s="6">
        <v>4.3433193685644591</v>
      </c>
      <c r="F172" s="6">
        <v>4.4204179449044672</v>
      </c>
      <c r="G172" s="7">
        <v>4.5407905965951985</v>
      </c>
      <c r="H172">
        <v>4.7239990143488413</v>
      </c>
      <c r="I172">
        <v>5.0012067040575365</v>
      </c>
      <c r="J172">
        <v>5.4202737728074561</v>
      </c>
      <c r="K172">
        <v>6.0449017606096316</v>
      </c>
      <c r="L172">
        <v>6.9022688981347171</v>
      </c>
      <c r="M172" s="5">
        <v>14.832677217362919</v>
      </c>
      <c r="N172" s="6">
        <v>15.453466484323535</v>
      </c>
      <c r="O172" s="6">
        <v>15.957521428087983</v>
      </c>
      <c r="P172" s="6">
        <v>16.358675736650458</v>
      </c>
      <c r="Q172" s="7">
        <v>16.671032602756821</v>
      </c>
      <c r="R172">
        <v>16.907988031300935</v>
      </c>
      <c r="S172">
        <v>17.081793657688248</v>
      </c>
      <c r="T172">
        <v>17.202815834488529</v>
      </c>
      <c r="U172">
        <v>17.27902987525696</v>
      </c>
      <c r="V172">
        <v>17.31579570331111</v>
      </c>
    </row>
    <row r="173" spans="1:22" ht="15.75" thickBot="1">
      <c r="A173" s="9">
        <v>5.0000000000000001E-3</v>
      </c>
      <c r="B173" t="s">
        <v>17</v>
      </c>
      <c r="C173" s="5">
        <v>5.9422891637217274</v>
      </c>
      <c r="D173" s="6">
        <v>5.9712309591764496</v>
      </c>
      <c r="E173" s="6">
        <v>6.0330749071830363</v>
      </c>
      <c r="F173" s="6">
        <v>6.1364589378691266</v>
      </c>
      <c r="G173" s="7">
        <v>6.2963468918415524</v>
      </c>
      <c r="H173">
        <v>6.5371725233113072</v>
      </c>
      <c r="I173">
        <v>6.898880750772566</v>
      </c>
      <c r="J173">
        <v>7.449914330043403</v>
      </c>
      <c r="K173">
        <v>8.3215088977269254</v>
      </c>
      <c r="L173">
        <v>9.8238448244100471</v>
      </c>
      <c r="M173" s="5">
        <v>12.929372130376054</v>
      </c>
      <c r="N173" s="6">
        <v>14.347527873512098</v>
      </c>
      <c r="O173" s="6">
        <v>15.152681940873457</v>
      </c>
      <c r="P173" s="6">
        <v>15.678813447168658</v>
      </c>
      <c r="Q173" s="7">
        <v>16.047285023735455</v>
      </c>
      <c r="R173">
        <v>16.311315370626915</v>
      </c>
      <c r="S173">
        <v>16.499063579138657</v>
      </c>
      <c r="T173">
        <v>16.627591471956404</v>
      </c>
      <c r="U173">
        <v>16.707795011861769</v>
      </c>
      <c r="V173">
        <v>16.746312018213853</v>
      </c>
    </row>
    <row r="174" spans="1:22">
      <c r="A174" s="10">
        <v>0.5</v>
      </c>
      <c r="B174" t="s">
        <v>18</v>
      </c>
      <c r="C174" s="5">
        <v>7.3801449882729315</v>
      </c>
      <c r="D174" s="6">
        <v>7.4137505132363559</v>
      </c>
      <c r="E174" s="6">
        <v>7.4851077121229812</v>
      </c>
      <c r="F174" s="6">
        <v>7.603123724445191</v>
      </c>
      <c r="G174" s="7">
        <v>7.7828293437769931</v>
      </c>
      <c r="H174">
        <v>8.0478012577270981</v>
      </c>
      <c r="I174">
        <v>8.4342306789739752</v>
      </c>
      <c r="J174">
        <v>8.9975349526513995</v>
      </c>
      <c r="K174">
        <v>9.8215554080055938</v>
      </c>
      <c r="L174">
        <v>11.019077329446876</v>
      </c>
      <c r="M174" s="5">
        <v>12.629773565941889</v>
      </c>
      <c r="N174" s="6">
        <v>13.793562668419378</v>
      </c>
      <c r="O174" s="6">
        <v>14.582504192332433</v>
      </c>
      <c r="P174" s="6">
        <v>15.125903619495416</v>
      </c>
      <c r="Q174" s="7">
        <v>15.508704476207276</v>
      </c>
      <c r="R174">
        <v>15.781071786348749</v>
      </c>
      <c r="S174">
        <v>15.97317344391894</v>
      </c>
      <c r="T174">
        <v>16.103872361920502</v>
      </c>
      <c r="U174">
        <v>16.185111058813483</v>
      </c>
      <c r="V174">
        <v>16.224043427353021</v>
      </c>
    </row>
    <row r="175" spans="1:22" ht="15.75" thickBot="1">
      <c r="A175" s="11">
        <v>2000</v>
      </c>
      <c r="B175" t="s">
        <v>19</v>
      </c>
      <c r="C175" s="12">
        <v>8.5879723241167714</v>
      </c>
      <c r="D175" s="13">
        <v>8.6233164166147702</v>
      </c>
      <c r="E175" s="13">
        <v>8.6977898423790609</v>
      </c>
      <c r="F175" s="13">
        <v>8.8193461006904865</v>
      </c>
      <c r="G175" s="14">
        <v>9.0008798792079983</v>
      </c>
      <c r="H175">
        <v>9.2613543203069781</v>
      </c>
      <c r="I175">
        <v>9.6270240220828249</v>
      </c>
      <c r="J175">
        <v>10.131669519493329</v>
      </c>
      <c r="K175">
        <v>10.812022557575824</v>
      </c>
      <c r="L175">
        <v>11.68652310665575</v>
      </c>
      <c r="M175" s="12">
        <v>12.688806772607157</v>
      </c>
      <c r="N175" s="13">
        <v>13.547976503684287</v>
      </c>
      <c r="O175" s="13">
        <v>14.209064681329679</v>
      </c>
      <c r="P175" s="13">
        <v>14.699320226821463</v>
      </c>
      <c r="Q175" s="14">
        <v>15.058276182136753</v>
      </c>
      <c r="R175">
        <v>15.318558971961931</v>
      </c>
      <c r="S175">
        <v>15.50380972928507</v>
      </c>
      <c r="T175">
        <v>15.630403949453049</v>
      </c>
      <c r="U175">
        <v>15.709264896385999</v>
      </c>
      <c r="V175">
        <v>15.747097896607256</v>
      </c>
    </row>
    <row r="176" spans="1:22">
      <c r="A176" s="11">
        <v>1000</v>
      </c>
      <c r="B176" t="s">
        <v>20</v>
      </c>
      <c r="C176">
        <v>9.5741571155565275</v>
      </c>
      <c r="D176">
        <v>9.6087941981363478</v>
      </c>
      <c r="E176">
        <v>9.6811727233870375</v>
      </c>
      <c r="F176">
        <v>9.7976464349068859</v>
      </c>
      <c r="G176">
        <v>9.9680381639438789</v>
      </c>
      <c r="H176" s="2">
        <v>10.205730348541794</v>
      </c>
      <c r="I176" s="3">
        <v>10.527120709576117</v>
      </c>
      <c r="J176" s="3">
        <v>10.949275848752167</v>
      </c>
      <c r="K176" s="3">
        <v>11.483359386823347</v>
      </c>
      <c r="L176" s="4">
        <v>12.119962813924621</v>
      </c>
      <c r="M176">
        <v>12.805350724951063</v>
      </c>
      <c r="N176">
        <v>13.434010899346955</v>
      </c>
      <c r="O176">
        <v>13.956664695787932</v>
      </c>
      <c r="P176">
        <v>14.368396052245414</v>
      </c>
      <c r="Q176">
        <v>14.682685006169306</v>
      </c>
      <c r="R176" s="2">
        <v>14.916859813558325</v>
      </c>
      <c r="S176" s="3">
        <v>15.086439574771402</v>
      </c>
      <c r="T176" s="3">
        <v>15.20359203351865</v>
      </c>
      <c r="U176" s="3">
        <v>15.277055424034192</v>
      </c>
      <c r="V176" s="4">
        <v>15.312425133241939</v>
      </c>
    </row>
    <row r="177" spans="1:33" ht="15.75" thickBot="1">
      <c r="A177" s="15">
        <v>2</v>
      </c>
      <c r="B177" t="s">
        <v>21</v>
      </c>
      <c r="C177">
        <v>10.35403072329761</v>
      </c>
      <c r="D177">
        <v>10.386236051445625</v>
      </c>
      <c r="E177">
        <v>10.452977054934745</v>
      </c>
      <c r="F177">
        <v>10.558889658803635</v>
      </c>
      <c r="G177">
        <v>10.710780233707304</v>
      </c>
      <c r="H177" s="5">
        <v>10.917173222096746</v>
      </c>
      <c r="I177" s="6">
        <v>11.18714222449263</v>
      </c>
      <c r="J177" s="6">
        <v>11.527755884412787</v>
      </c>
      <c r="K177" s="6">
        <v>11.939280174300784</v>
      </c>
      <c r="L177" s="7">
        <v>12.407885483486233</v>
      </c>
      <c r="M177">
        <v>12.898995137532092</v>
      </c>
      <c r="N177">
        <v>13.362921499328307</v>
      </c>
      <c r="O177">
        <v>13.76702755002133</v>
      </c>
      <c r="P177">
        <v>14.099830561319791</v>
      </c>
      <c r="Q177">
        <v>14.363212802530459</v>
      </c>
      <c r="R177" s="5">
        <v>14.564878362439249</v>
      </c>
      <c r="S177" s="6">
        <v>14.713818487388462</v>
      </c>
      <c r="T177" s="6">
        <v>14.818128958635027</v>
      </c>
      <c r="U177" s="6">
        <v>14.884126930090988</v>
      </c>
      <c r="V177" s="7">
        <v>14.916063406946131</v>
      </c>
    </row>
    <row r="178" spans="1:33" ht="15.75" thickBot="1">
      <c r="A178" s="9">
        <v>1</v>
      </c>
      <c r="B178" t="s">
        <v>22</v>
      </c>
      <c r="C178">
        <v>10.946953582604459</v>
      </c>
      <c r="D178">
        <v>10.975752790167128</v>
      </c>
      <c r="E178">
        <v>11.034970650202807</v>
      </c>
      <c r="F178">
        <v>11.127733013120546</v>
      </c>
      <c r="G178">
        <v>11.258379724783914</v>
      </c>
      <c r="H178" s="5">
        <v>11.431851462531725</v>
      </c>
      <c r="I178" s="6">
        <v>11.652535287408607</v>
      </c>
      <c r="J178" s="6">
        <v>11.922312589475821</v>
      </c>
      <c r="K178" s="6">
        <v>12.23771295275861</v>
      </c>
      <c r="L178" s="7">
        <v>12.586765406628372</v>
      </c>
      <c r="M178">
        <v>12.947734342793963</v>
      </c>
      <c r="N178">
        <v>13.29370067941491</v>
      </c>
      <c r="O178">
        <v>13.603869564984153</v>
      </c>
      <c r="P178">
        <v>13.867568239317812</v>
      </c>
      <c r="Q178">
        <v>14.082422023894292</v>
      </c>
      <c r="R178" s="5">
        <v>14.250967423601509</v>
      </c>
      <c r="S178" s="6">
        <v>14.377837095487605</v>
      </c>
      <c r="T178" s="6">
        <v>14.467954040615773</v>
      </c>
      <c r="U178" s="6">
        <v>14.525526923628624</v>
      </c>
      <c r="V178" s="7">
        <v>14.553544470448598</v>
      </c>
    </row>
    <row r="179" spans="1:33" ht="15.75" thickBot="1">
      <c r="A179" s="16">
        <v>0.1</v>
      </c>
      <c r="B179" t="s">
        <v>23</v>
      </c>
      <c r="C179">
        <v>11.373869943708796</v>
      </c>
      <c r="D179">
        <v>11.398930996669112</v>
      </c>
      <c r="E179">
        <v>11.450099937062141</v>
      </c>
      <c r="F179">
        <v>11.529330604648518</v>
      </c>
      <c r="G179">
        <v>11.639165058269578</v>
      </c>
      <c r="H179" s="5">
        <v>11.782162517685608</v>
      </c>
      <c r="I179" s="6">
        <v>11.959988921046714</v>
      </c>
      <c r="J179" s="6">
        <v>12.172126027605923</v>
      </c>
      <c r="K179" s="6">
        <v>12.414339500371742</v>
      </c>
      <c r="L179" s="7">
        <v>12.677444785824772</v>
      </c>
      <c r="M179">
        <v>12.947462924461385</v>
      </c>
      <c r="N179">
        <v>13.208342577088661</v>
      </c>
      <c r="O179">
        <v>13.446613830150115</v>
      </c>
      <c r="P179">
        <v>13.653866388110282</v>
      </c>
      <c r="Q179">
        <v>13.826625381415006</v>
      </c>
      <c r="R179" s="5">
        <v>13.964949520464971</v>
      </c>
      <c r="S179" s="6">
        <v>14.07086121476909</v>
      </c>
      <c r="T179" s="6">
        <v>14.147097024976993</v>
      </c>
      <c r="U179" s="6">
        <v>14.196263616440818</v>
      </c>
      <c r="V179" s="7">
        <v>14.220325508587543</v>
      </c>
    </row>
    <row r="180" spans="1:33" ht="15.75" thickBot="1">
      <c r="A180" s="16">
        <v>0.1</v>
      </c>
      <c r="B180" t="s">
        <v>24</v>
      </c>
      <c r="C180">
        <v>11.65540563600802</v>
      </c>
      <c r="D180">
        <v>11.676874044340243</v>
      </c>
      <c r="E180">
        <v>11.720439180226764</v>
      </c>
      <c r="F180">
        <v>11.787225436932983</v>
      </c>
      <c r="G180">
        <v>11.878571598667268</v>
      </c>
      <c r="H180" s="12">
        <v>11.9955735978433</v>
      </c>
      <c r="I180" s="13">
        <v>12.13843799874687</v>
      </c>
      <c r="J180" s="13">
        <v>12.305687067805399</v>
      </c>
      <c r="K180" s="13">
        <v>12.493376207448012</v>
      </c>
      <c r="L180" s="14">
        <v>12.694665919656869</v>
      </c>
      <c r="M180">
        <v>12.900230675019639</v>
      </c>
      <c r="N180">
        <v>13.09980595059845</v>
      </c>
      <c r="O180">
        <v>13.284373265089981</v>
      </c>
      <c r="P180">
        <v>13.447595027693245</v>
      </c>
      <c r="Q180">
        <v>13.586076475817201</v>
      </c>
      <c r="R180" s="12">
        <v>13.698826962201144</v>
      </c>
      <c r="S180" s="13">
        <v>13.786426553011719</v>
      </c>
      <c r="T180" s="13">
        <v>13.850227757128303</v>
      </c>
      <c r="U180" s="13">
        <v>13.891729720967444</v>
      </c>
      <c r="V180" s="14">
        <v>13.912146724537605</v>
      </c>
    </row>
    <row r="181" spans="1:33">
      <c r="A181" s="16">
        <v>0</v>
      </c>
      <c r="B181" t="s">
        <v>25</v>
      </c>
      <c r="C181">
        <v>11.810498386493952</v>
      </c>
      <c r="D181">
        <v>11.82883250733463</v>
      </c>
      <c r="E181">
        <v>11.865848784831805</v>
      </c>
      <c r="F181">
        <v>11.922131636119598</v>
      </c>
      <c r="G181">
        <v>11.998275042026682</v>
      </c>
      <c r="H181">
        <v>12.094540497671087</v>
      </c>
      <c r="I181">
        <v>12.210418012918637</v>
      </c>
      <c r="J181">
        <v>12.344149578433379</v>
      </c>
      <c r="K181">
        <v>12.492339715284302</v>
      </c>
      <c r="L181">
        <v>12.649846203336086</v>
      </c>
      <c r="M181">
        <v>12.810152399336294</v>
      </c>
      <c r="N181">
        <v>12.966271061567312</v>
      </c>
      <c r="O181">
        <v>13.111891309909742</v>
      </c>
      <c r="P181">
        <v>13.242225057431332</v>
      </c>
      <c r="Q181">
        <v>13.354296220283054</v>
      </c>
      <c r="R181">
        <v>13.446757340578639</v>
      </c>
      <c r="S181">
        <v>13.519452805957661</v>
      </c>
      <c r="T181">
        <v>13.572921940652316</v>
      </c>
      <c r="U181">
        <v>13.607957798207478</v>
      </c>
      <c r="V181">
        <v>13.625271210558875</v>
      </c>
    </row>
    <row r="182" spans="1:33" ht="15.75" thickBot="1">
      <c r="A182" s="15">
        <v>0</v>
      </c>
      <c r="B182" t="s">
        <v>26</v>
      </c>
      <c r="C182">
        <v>11.855497976870877</v>
      </c>
      <c r="D182">
        <v>11.871332460251852</v>
      </c>
      <c r="E182">
        <v>11.90318120302525</v>
      </c>
      <c r="F182">
        <v>11.951312715349186</v>
      </c>
      <c r="G182">
        <v>12.015905596128492</v>
      </c>
      <c r="H182">
        <v>12.096793902203947</v>
      </c>
      <c r="I182">
        <v>12.193165135929243</v>
      </c>
      <c r="J182">
        <v>12.303266727221191</v>
      </c>
      <c r="K182">
        <v>12.42420922538615</v>
      </c>
      <c r="L182">
        <v>12.551974200606013</v>
      </c>
      <c r="M182">
        <v>12.681710394863027</v>
      </c>
      <c r="N182">
        <v>12.808303622504082</v>
      </c>
      <c r="O182">
        <v>12.927055322632437</v>
      </c>
      <c r="P182">
        <v>13.034218908310086</v>
      </c>
      <c r="Q182">
        <v>13.127243493851944</v>
      </c>
      <c r="R182">
        <v>13.20472891228947</v>
      </c>
      <c r="S182">
        <v>13.266187893838318</v>
      </c>
      <c r="T182">
        <v>13.311727050974669</v>
      </c>
      <c r="U182">
        <v>13.341732442894289</v>
      </c>
      <c r="V182">
        <v>13.356610838775726</v>
      </c>
    </row>
    <row r="183" spans="1:33">
      <c r="A183">
        <v>0.79999999999999993</v>
      </c>
      <c r="B183" t="s">
        <v>27</v>
      </c>
      <c r="C183">
        <v>11.803653809561096</v>
      </c>
      <c r="D183">
        <v>11.817697700554247</v>
      </c>
      <c r="E183">
        <v>11.845885118254046</v>
      </c>
      <c r="F183">
        <v>11.88833859360965</v>
      </c>
      <c r="G183">
        <v>11.945056015785159</v>
      </c>
      <c r="H183">
        <v>12.015707468717569</v>
      </c>
      <c r="I183">
        <v>12.099406236898467</v>
      </c>
      <c r="J183">
        <v>12.194502978977281</v>
      </c>
      <c r="K183">
        <v>12.298469665742767</v>
      </c>
      <c r="L183">
        <v>12.407942735418015</v>
      </c>
      <c r="M183">
        <v>12.51896616221444</v>
      </c>
      <c r="N183">
        <v>12.627407415457997</v>
      </c>
      <c r="O183">
        <v>12.729436179906667</v>
      </c>
      <c r="P183">
        <v>12.821916604724709</v>
      </c>
      <c r="Q183">
        <v>12.902611580203567</v>
      </c>
      <c r="R183">
        <v>12.970183856754304</v>
      </c>
      <c r="S183">
        <v>13.024043986671622</v>
      </c>
      <c r="T183">
        <v>13.064118765490361</v>
      </c>
      <c r="U183">
        <v>13.09060660904216</v>
      </c>
      <c r="V183">
        <v>13.103766361909466</v>
      </c>
    </row>
    <row r="184" spans="1:33">
      <c r="A184" s="9">
        <v>0</v>
      </c>
      <c r="B184" t="s">
        <v>28</v>
      </c>
      <c r="C184">
        <v>10</v>
      </c>
      <c r="D184">
        <v>10</v>
      </c>
      <c r="E184">
        <v>10</v>
      </c>
      <c r="F184">
        <v>10</v>
      </c>
      <c r="G184">
        <v>10</v>
      </c>
      <c r="H184">
        <v>10</v>
      </c>
      <c r="I184">
        <v>10</v>
      </c>
      <c r="J184">
        <v>10</v>
      </c>
      <c r="K184">
        <v>10</v>
      </c>
      <c r="L184">
        <v>10</v>
      </c>
      <c r="M184">
        <v>10</v>
      </c>
      <c r="N184">
        <v>10</v>
      </c>
      <c r="O184">
        <v>10</v>
      </c>
      <c r="P184">
        <v>10</v>
      </c>
      <c r="Q184">
        <v>10</v>
      </c>
      <c r="R184">
        <v>10</v>
      </c>
      <c r="S184">
        <v>10</v>
      </c>
      <c r="T184">
        <v>10</v>
      </c>
      <c r="U184">
        <v>10</v>
      </c>
      <c r="V184">
        <v>10</v>
      </c>
    </row>
    <row r="185" spans="1:33">
      <c r="A185" s="9">
        <v>0.1</v>
      </c>
      <c r="B185" t="s">
        <v>29</v>
      </c>
      <c r="C185">
        <v>-4.75</v>
      </c>
      <c r="D185">
        <v>-4.25</v>
      </c>
      <c r="E185">
        <v>-3.75</v>
      </c>
      <c r="F185">
        <v>-3.25</v>
      </c>
      <c r="G185">
        <v>-2.75</v>
      </c>
      <c r="H185">
        <v>-2.25</v>
      </c>
      <c r="I185">
        <v>-1.75</v>
      </c>
      <c r="J185">
        <v>-1.25</v>
      </c>
      <c r="K185">
        <v>-0.75</v>
      </c>
      <c r="L185">
        <v>-0.25</v>
      </c>
      <c r="M185" s="6">
        <v>0.25</v>
      </c>
      <c r="N185">
        <v>0.75</v>
      </c>
      <c r="O185">
        <v>1.25</v>
      </c>
      <c r="P185">
        <v>1.75</v>
      </c>
      <c r="Q185">
        <v>2.25</v>
      </c>
      <c r="R185">
        <v>2.75</v>
      </c>
      <c r="S185">
        <v>3.25</v>
      </c>
      <c r="T185">
        <v>3.75</v>
      </c>
      <c r="U185">
        <v>4.25</v>
      </c>
      <c r="V185">
        <v>4.75</v>
      </c>
    </row>
    <row r="186" spans="1:33">
      <c r="B186" t="s">
        <v>0</v>
      </c>
      <c r="C186" s="6">
        <v>-8.2386931771632863</v>
      </c>
      <c r="D186" s="6">
        <v>-8.2840389927965319</v>
      </c>
      <c r="E186" s="6">
        <v>-8.3816164094024135</v>
      </c>
      <c r="F186" s="6">
        <v>-8.5465913929933066</v>
      </c>
      <c r="G186" s="6">
        <v>-8.8055542226667871</v>
      </c>
      <c r="H186" s="6">
        <v>-9.2021971115484007</v>
      </c>
      <c r="I186" s="6">
        <v>-9.8069635486799651</v>
      </c>
      <c r="J186" s="6">
        <v>-10.733954759539058</v>
      </c>
      <c r="K186" s="6">
        <v>-12.178483340886538</v>
      </c>
      <c r="L186" s="6">
        <v>-14.553657669415605</v>
      </c>
      <c r="M186" s="6">
        <v>12.890762849245178</v>
      </c>
      <c r="N186" s="6">
        <v>3.1571941653094808</v>
      </c>
      <c r="O186" s="6">
        <v>3.0807342459225082</v>
      </c>
      <c r="P186" s="6">
        <v>2.9766118232744692</v>
      </c>
      <c r="Q186" s="6">
        <v>2.8802217853022598</v>
      </c>
      <c r="R186" s="6">
        <v>2.8016181649945766</v>
      </c>
      <c r="S186" s="6">
        <v>2.741986427022808</v>
      </c>
      <c r="T186" s="6">
        <v>2.6997656456731223</v>
      </c>
      <c r="U186" s="6">
        <v>2.6729521956044229</v>
      </c>
      <c r="V186" s="6">
        <v>2.6599658161689055</v>
      </c>
    </row>
    <row r="187" spans="1:33">
      <c r="A187" s="17">
        <v>1</v>
      </c>
      <c r="B187">
        <v>9.5238095238095233E-2</v>
      </c>
      <c r="C187" s="6"/>
      <c r="D187" t="s">
        <v>30</v>
      </c>
      <c r="G187" s="6"/>
      <c r="I187" s="6">
        <v>18.408379758768657</v>
      </c>
      <c r="K187">
        <v>13.242848974323829</v>
      </c>
      <c r="M187">
        <v>64.898156818772122</v>
      </c>
      <c r="N187">
        <v>14.315621669624861</v>
      </c>
      <c r="O187">
        <v>14.200081644996457</v>
      </c>
      <c r="P187">
        <v>13.840655993286614</v>
      </c>
      <c r="Q187">
        <v>13.448004858643749</v>
      </c>
      <c r="R187">
        <v>13.097771913715755</v>
      </c>
      <c r="S187">
        <v>12.814707891091448</v>
      </c>
      <c r="T187">
        <v>12.604498574410401</v>
      </c>
      <c r="U187">
        <v>12.466322453616366</v>
      </c>
      <c r="V187">
        <v>12.397975769528816</v>
      </c>
    </row>
    <row r="188" spans="1:33">
      <c r="A188">
        <v>0</v>
      </c>
      <c r="B188" t="s">
        <v>31</v>
      </c>
      <c r="C188" s="6"/>
      <c r="D188" t="s">
        <v>32</v>
      </c>
      <c r="F188" s="6"/>
      <c r="G188" s="6"/>
      <c r="H188" s="6"/>
      <c r="I188" s="6"/>
      <c r="J188" s="6"/>
      <c r="K188" s="6"/>
      <c r="L188" s="6"/>
      <c r="M188">
        <v>94.209044485513502</v>
      </c>
      <c r="N188">
        <v>19.02830889411101</v>
      </c>
      <c r="O188">
        <v>19.416980621815163</v>
      </c>
      <c r="P188">
        <v>19.328545901707539</v>
      </c>
      <c r="Q188">
        <v>19.085500179355869</v>
      </c>
      <c r="R188">
        <v>18.816719829753946</v>
      </c>
      <c r="S188">
        <v>18.575822782067316</v>
      </c>
      <c r="T188">
        <v>18.38559453351218</v>
      </c>
      <c r="U188">
        <v>18.255690566045804</v>
      </c>
      <c r="V188">
        <v>18.190049713213011</v>
      </c>
    </row>
    <row r="189" spans="1:33">
      <c r="C189" s="6"/>
      <c r="F189" s="6"/>
      <c r="G189" s="6"/>
      <c r="H189" s="6"/>
      <c r="I189" s="6"/>
      <c r="J189" s="6"/>
      <c r="K189" s="6"/>
      <c r="L189" s="6"/>
    </row>
    <row r="190" spans="1:33">
      <c r="C190" s="6"/>
      <c r="F190" s="6"/>
      <c r="G190" s="6"/>
      <c r="H190" s="6"/>
      <c r="I190" s="6"/>
      <c r="J190" s="6"/>
      <c r="K190" s="6"/>
      <c r="L190" s="6"/>
    </row>
    <row r="191" spans="1:33">
      <c r="C191" s="6"/>
      <c r="F191" s="6"/>
      <c r="G191" s="6"/>
      <c r="H191" s="6"/>
      <c r="I191" s="6"/>
      <c r="J191" s="6"/>
      <c r="K191" s="6"/>
      <c r="L191" s="6"/>
      <c r="M191">
        <v>16.955688034853324</v>
      </c>
      <c r="N191">
        <v>59.215634250188252</v>
      </c>
      <c r="O191">
        <v>43.059665385683211</v>
      </c>
      <c r="P191">
        <v>34.330161126279208</v>
      </c>
      <c r="Q191">
        <v>29.063404621479581</v>
      </c>
      <c r="R191">
        <v>25.692180863476636</v>
      </c>
      <c r="S191">
        <v>23.484435064027931</v>
      </c>
      <c r="T191">
        <v>22.057185940385043</v>
      </c>
      <c r="U191">
        <v>21.198893327707324</v>
      </c>
      <c r="V191">
        <v>20.79507815567198</v>
      </c>
      <c r="W191">
        <v>5.0000000000000001E-3</v>
      </c>
      <c r="X191">
        <v>16.955688034853324</v>
      </c>
      <c r="Y191">
        <v>59.215634250188252</v>
      </c>
      <c r="Z191">
        <v>43.059665385683211</v>
      </c>
      <c r="AA191">
        <v>34.330161126279208</v>
      </c>
      <c r="AB191">
        <v>29.063404621479581</v>
      </c>
      <c r="AC191">
        <v>25.692180863476636</v>
      </c>
      <c r="AD191">
        <v>23.484435064027931</v>
      </c>
      <c r="AE191">
        <v>22.057185940385043</v>
      </c>
      <c r="AF191">
        <v>21.198893327707324</v>
      </c>
      <c r="AG191">
        <v>20.79507815567198</v>
      </c>
    </row>
    <row r="192" spans="1:33">
      <c r="M192">
        <v>51.506189986016835</v>
      </c>
      <c r="N192">
        <v>22.819786630217738</v>
      </c>
      <c r="O192">
        <v>21.485989656361625</v>
      </c>
      <c r="P192">
        <v>20.153107212241949</v>
      </c>
      <c r="Q192">
        <v>19.010359100705514</v>
      </c>
      <c r="R192">
        <v>18.096987007504023</v>
      </c>
      <c r="S192">
        <v>17.403241325651287</v>
      </c>
      <c r="T192">
        <v>16.907427677570979</v>
      </c>
      <c r="U192">
        <v>16.589137346463524</v>
      </c>
      <c r="V192">
        <v>16.433735883129728</v>
      </c>
      <c r="W192">
        <v>0.05</v>
      </c>
      <c r="X192">
        <v>51.506189986016835</v>
      </c>
      <c r="Y192">
        <v>22.819786630217738</v>
      </c>
      <c r="Z192">
        <v>21.485989656361625</v>
      </c>
      <c r="AA192">
        <v>20.153107212241949</v>
      </c>
      <c r="AB192">
        <v>19.010359100705514</v>
      </c>
      <c r="AC192">
        <v>18.096987007504023</v>
      </c>
      <c r="AD192">
        <v>17.403241325651287</v>
      </c>
      <c r="AE192">
        <v>16.907427677570979</v>
      </c>
      <c r="AF192">
        <v>16.589137346463524</v>
      </c>
      <c r="AG192">
        <v>16.433735883129728</v>
      </c>
    </row>
    <row r="193" spans="1:33">
      <c r="M193">
        <v>64.898156818772122</v>
      </c>
      <c r="N193">
        <v>14.315621669624861</v>
      </c>
      <c r="O193">
        <v>14.200081644996457</v>
      </c>
      <c r="P193">
        <v>13.840655993286614</v>
      </c>
      <c r="Q193">
        <v>13.448004858643749</v>
      </c>
      <c r="R193">
        <v>13.097771913715755</v>
      </c>
      <c r="S193">
        <v>12.814707891091448</v>
      </c>
      <c r="T193">
        <v>12.604498574410401</v>
      </c>
      <c r="U193">
        <v>12.466322453616366</v>
      </c>
      <c r="V193">
        <v>12.397975769528816</v>
      </c>
      <c r="W193">
        <v>0.1</v>
      </c>
      <c r="X193">
        <v>64.898156818772122</v>
      </c>
      <c r="Y193">
        <v>14.315621669624861</v>
      </c>
      <c r="Z193">
        <v>14.200081644996457</v>
      </c>
      <c r="AA193">
        <v>13.840655993286614</v>
      </c>
      <c r="AB193">
        <v>13.448004858643749</v>
      </c>
      <c r="AC193">
        <v>13.097771913715755</v>
      </c>
      <c r="AD193">
        <v>12.814707891091448</v>
      </c>
      <c r="AE193">
        <v>12.604498574410401</v>
      </c>
      <c r="AF193">
        <v>12.466322453616366</v>
      </c>
      <c r="AG193">
        <v>12.397975769528816</v>
      </c>
    </row>
    <row r="194" spans="1:33">
      <c r="M194">
        <v>76.317075417279781</v>
      </c>
      <c r="N194">
        <v>8.3518681887898705</v>
      </c>
      <c r="O194">
        <v>8.5717353992067267</v>
      </c>
      <c r="P194">
        <v>8.5713385710421193</v>
      </c>
      <c r="Q194">
        <v>8.496856818482744</v>
      </c>
      <c r="R194">
        <v>8.4065139206674431</v>
      </c>
      <c r="S194">
        <v>8.3239949210126394</v>
      </c>
      <c r="T194">
        <v>8.2587917325450473</v>
      </c>
      <c r="U194">
        <v>8.2144604845351594</v>
      </c>
      <c r="V194">
        <v>8.1921531972283699</v>
      </c>
      <c r="W194">
        <v>0.2</v>
      </c>
      <c r="X194">
        <v>76.317075417279781</v>
      </c>
      <c r="Y194">
        <v>8.3518681887898705</v>
      </c>
      <c r="Z194">
        <v>8.5717353992067267</v>
      </c>
      <c r="AA194">
        <v>8.5713385710421193</v>
      </c>
      <c r="AB194">
        <v>8.496856818482744</v>
      </c>
      <c r="AC194">
        <v>8.4065139206674431</v>
      </c>
      <c r="AD194">
        <v>8.3239949210126394</v>
      </c>
      <c r="AE194">
        <v>8.2587917325450473</v>
      </c>
      <c r="AF194">
        <v>8.2144604845351594</v>
      </c>
      <c r="AG194">
        <v>8.1921531972283699</v>
      </c>
    </row>
    <row r="195" spans="1:33">
      <c r="M195">
        <v>0.19</v>
      </c>
      <c r="N195">
        <v>0.17</v>
      </c>
      <c r="O195">
        <v>0.15</v>
      </c>
      <c r="P195">
        <v>0.13</v>
      </c>
      <c r="Q195">
        <v>0.11</v>
      </c>
      <c r="R195">
        <v>0.09</v>
      </c>
      <c r="S195">
        <v>7.0000000000000007E-2</v>
      </c>
      <c r="T195">
        <v>0.05</v>
      </c>
      <c r="U195">
        <v>0.03</v>
      </c>
      <c r="V195">
        <v>0.01</v>
      </c>
    </row>
    <row r="197" spans="1:33">
      <c r="J197">
        <v>0</v>
      </c>
      <c r="K197">
        <f>SUM(M197:V197)</f>
        <v>33.310067422387704</v>
      </c>
      <c r="L197">
        <f>SUM(N197:V197)</f>
        <v>30.088486695765575</v>
      </c>
      <c r="M197">
        <f t="shared" ref="M197:V197" si="7">M191*M$195</f>
        <v>3.2215807266221317</v>
      </c>
      <c r="N197">
        <f t="shared" si="7"/>
        <v>10.066657822532003</v>
      </c>
      <c r="O197">
        <f t="shared" si="7"/>
        <v>6.4589498078524814</v>
      </c>
      <c r="P197">
        <f t="shared" si="7"/>
        <v>4.4629209464162969</v>
      </c>
      <c r="Q197">
        <f t="shared" si="7"/>
        <v>3.1969745083627541</v>
      </c>
      <c r="R197">
        <f t="shared" si="7"/>
        <v>2.312296277712897</v>
      </c>
      <c r="S197">
        <f t="shared" si="7"/>
        <v>1.6439104544819554</v>
      </c>
      <c r="T197">
        <f t="shared" si="7"/>
        <v>1.1028592970192521</v>
      </c>
      <c r="U197">
        <f t="shared" si="7"/>
        <v>0.63596679983121973</v>
      </c>
      <c r="V197">
        <f t="shared" si="7"/>
        <v>0.20795078155671981</v>
      </c>
    </row>
    <row r="198" spans="1:33">
      <c r="J198">
        <v>0.05</v>
      </c>
      <c r="K198">
        <f>SUM(M198:V198)</f>
        <v>25.953820298178226</v>
      </c>
      <c r="L198">
        <f t="shared" ref="L198:L200" si="8">SUM(N198:V198)</f>
        <v>16.167644200835021</v>
      </c>
      <c r="M198">
        <f t="shared" ref="M198:V198" si="9">M192*M$195</f>
        <v>9.7861760973431995</v>
      </c>
      <c r="N198">
        <f t="shared" si="9"/>
        <v>3.8793637271370156</v>
      </c>
      <c r="O198">
        <f t="shared" si="9"/>
        <v>3.2228984484542438</v>
      </c>
      <c r="P198">
        <f t="shared" si="9"/>
        <v>2.6199039375914532</v>
      </c>
      <c r="Q198">
        <f t="shared" si="9"/>
        <v>2.0911395010776066</v>
      </c>
      <c r="R198">
        <f t="shared" si="9"/>
        <v>1.628728830675362</v>
      </c>
      <c r="S198">
        <f t="shared" si="9"/>
        <v>1.2182268927955902</v>
      </c>
      <c r="T198">
        <f t="shared" si="9"/>
        <v>0.84537138387854904</v>
      </c>
      <c r="U198">
        <f t="shared" si="9"/>
        <v>0.49767412039390568</v>
      </c>
      <c r="V198">
        <f t="shared" si="9"/>
        <v>0.16433735883129727</v>
      </c>
    </row>
    <row r="199" spans="1:33">
      <c r="J199">
        <v>0.1</v>
      </c>
      <c r="K199">
        <f>SUM(M199:V199)</f>
        <v>23.376906924365588</v>
      </c>
      <c r="L199">
        <f t="shared" si="8"/>
        <v>11.046257128798889</v>
      </c>
      <c r="M199">
        <f t="shared" ref="M199:V199" si="10">M193*M$195</f>
        <v>12.330649795566703</v>
      </c>
      <c r="N199">
        <f t="shared" si="10"/>
        <v>2.4336556838362267</v>
      </c>
      <c r="O199">
        <f t="shared" si="10"/>
        <v>2.1300122467494687</v>
      </c>
      <c r="P199">
        <f t="shared" si="10"/>
        <v>1.7992852791272598</v>
      </c>
      <c r="Q199">
        <f t="shared" si="10"/>
        <v>1.4792805344508124</v>
      </c>
      <c r="R199">
        <f t="shared" si="10"/>
        <v>1.1787994722344179</v>
      </c>
      <c r="S199">
        <f t="shared" si="10"/>
        <v>0.89702955237640147</v>
      </c>
      <c r="T199">
        <f t="shared" si="10"/>
        <v>0.63022492872052016</v>
      </c>
      <c r="U199">
        <f t="shared" si="10"/>
        <v>0.37398967360849095</v>
      </c>
      <c r="V199">
        <f t="shared" si="10"/>
        <v>0.12397975769528817</v>
      </c>
      <c r="W199" t="s">
        <v>51</v>
      </c>
    </row>
    <row r="200" spans="1:33">
      <c r="J200">
        <v>0.2</v>
      </c>
      <c r="K200">
        <f>SUM(M200:V200)</f>
        <v>21.335311325993572</v>
      </c>
      <c r="L200">
        <f t="shared" si="8"/>
        <v>6.8350669967104105</v>
      </c>
      <c r="M200">
        <f t="shared" ref="M200:V200" si="11">M194*M$195</f>
        <v>14.500244329283159</v>
      </c>
      <c r="N200">
        <f t="shared" si="11"/>
        <v>1.4198175920942782</v>
      </c>
      <c r="O200">
        <f t="shared" si="11"/>
        <v>1.2857603098810089</v>
      </c>
      <c r="P200">
        <f t="shared" si="11"/>
        <v>1.1142740142354755</v>
      </c>
      <c r="Q200">
        <f t="shared" si="11"/>
        <v>0.93465425003310187</v>
      </c>
      <c r="R200">
        <f t="shared" si="11"/>
        <v>0.75658625286006986</v>
      </c>
      <c r="S200">
        <f t="shared" si="11"/>
        <v>0.58267964447088483</v>
      </c>
      <c r="T200">
        <f t="shared" si="11"/>
        <v>0.41293958662725239</v>
      </c>
      <c r="U200">
        <f t="shared" si="11"/>
        <v>0.24643381453605478</v>
      </c>
      <c r="V200">
        <f t="shared" si="11"/>
        <v>8.1921531972283704E-2</v>
      </c>
    </row>
    <row r="202" spans="1:33" ht="15.75" thickBot="1">
      <c r="W202">
        <f>K200-K199</f>
        <v>-2.041595598372016</v>
      </c>
    </row>
    <row r="203" spans="1:33">
      <c r="A203">
        <v>10</v>
      </c>
      <c r="B203" t="s">
        <v>15</v>
      </c>
      <c r="C203" s="2">
        <v>0.33751718016081966</v>
      </c>
      <c r="D203" s="3">
        <v>0.33751718016081966</v>
      </c>
      <c r="E203" s="3">
        <v>0.33751718016081966</v>
      </c>
      <c r="F203" s="3">
        <v>0.33751718016081966</v>
      </c>
      <c r="G203" s="4">
        <v>0.33751718016081966</v>
      </c>
      <c r="H203">
        <v>0.33751718016081966</v>
      </c>
      <c r="I203">
        <v>0.33751718016081966</v>
      </c>
      <c r="J203">
        <v>0.33751718016081966</v>
      </c>
      <c r="K203">
        <v>0.33751718016081966</v>
      </c>
      <c r="L203">
        <v>0.33751718016081966</v>
      </c>
      <c r="M203" s="2">
        <v>20</v>
      </c>
      <c r="N203" s="3">
        <v>24.915620704959796</v>
      </c>
      <c r="O203" s="3">
        <v>24.915620704959796</v>
      </c>
      <c r="P203" s="3">
        <v>24.915620704959796</v>
      </c>
      <c r="Q203" s="4">
        <v>24.915620704959796</v>
      </c>
      <c r="R203">
        <v>24.915620704959796</v>
      </c>
      <c r="S203">
        <v>24.915620704959796</v>
      </c>
      <c r="T203">
        <v>24.915620704959796</v>
      </c>
      <c r="U203">
        <v>24.915620704959796</v>
      </c>
      <c r="V203">
        <v>24.915620704959796</v>
      </c>
    </row>
    <row r="204" spans="1:33">
      <c r="A204">
        <v>6.5</v>
      </c>
      <c r="B204" t="s">
        <v>16</v>
      </c>
      <c r="C204" s="5">
        <v>2.4339368296745403</v>
      </c>
      <c r="D204" s="6">
        <v>2.4466209276115207</v>
      </c>
      <c r="E204" s="6">
        <v>2.4738381141015058</v>
      </c>
      <c r="F204" s="6">
        <v>2.5196552158078127</v>
      </c>
      <c r="G204" s="7">
        <v>2.5911850952973023</v>
      </c>
      <c r="H204">
        <v>2.7000696447789316</v>
      </c>
      <c r="I204">
        <v>2.8649611765114309</v>
      </c>
      <c r="J204">
        <v>3.1157581158720542</v>
      </c>
      <c r="K204">
        <v>3.5027897881784464</v>
      </c>
      <c r="L204">
        <v>4.130628277346597</v>
      </c>
      <c r="M204" s="5">
        <v>17.445824073411739</v>
      </c>
      <c r="N204" s="6">
        <v>17.88788484124602</v>
      </c>
      <c r="O204" s="6">
        <v>18.394513092271914</v>
      </c>
      <c r="P204" s="6">
        <v>18.839701407402771</v>
      </c>
      <c r="Q204" s="7">
        <v>19.194496422531447</v>
      </c>
      <c r="R204">
        <v>19.463146985027528</v>
      </c>
      <c r="S204">
        <v>19.658484089111184</v>
      </c>
      <c r="T204">
        <v>19.793287393552848</v>
      </c>
      <c r="U204">
        <v>19.877600951318779</v>
      </c>
      <c r="V204">
        <v>19.918106193779671</v>
      </c>
    </row>
    <row r="205" spans="1:33">
      <c r="A205">
        <v>9.0565752403991269</v>
      </c>
      <c r="B205" s="8">
        <v>-15</v>
      </c>
      <c r="C205" s="5">
        <v>4.3483901645206373</v>
      </c>
      <c r="D205" s="6">
        <v>4.3723072837908639</v>
      </c>
      <c r="E205" s="6">
        <v>4.4234992485956814</v>
      </c>
      <c r="F205" s="6">
        <v>4.509331014419157</v>
      </c>
      <c r="G205" s="7">
        <v>4.6426401792411509</v>
      </c>
      <c r="H205">
        <v>4.8443648501666443</v>
      </c>
      <c r="I205">
        <v>5.1477529207343409</v>
      </c>
      <c r="J205">
        <v>5.6036270248442923</v>
      </c>
      <c r="K205">
        <v>6.2790364138554882</v>
      </c>
      <c r="L205">
        <v>7.2003206753780615</v>
      </c>
      <c r="M205" s="5">
        <v>15.631196456593189</v>
      </c>
      <c r="N205" s="6">
        <v>16.52164631609698</v>
      </c>
      <c r="O205" s="6">
        <v>17.255520195192108</v>
      </c>
      <c r="P205" s="6">
        <v>17.820343533132824</v>
      </c>
      <c r="Q205" s="7">
        <v>18.244310538385783</v>
      </c>
      <c r="R205">
        <v>18.556516665300165</v>
      </c>
      <c r="S205">
        <v>18.780590712912055</v>
      </c>
      <c r="T205">
        <v>18.934304884627668</v>
      </c>
      <c r="U205">
        <v>19.030193503109459</v>
      </c>
      <c r="V205">
        <v>19.0762108572616</v>
      </c>
    </row>
    <row r="206" spans="1:33" ht="15.75" thickBot="1">
      <c r="A206" s="9">
        <v>5.0000000000000001E-3</v>
      </c>
      <c r="B206" t="s">
        <v>17</v>
      </c>
      <c r="C206" s="5">
        <v>6.0474415474212382</v>
      </c>
      <c r="D206" s="6">
        <v>6.0799939272207499</v>
      </c>
      <c r="E206" s="6">
        <v>6.1493681376434219</v>
      </c>
      <c r="F206" s="6">
        <v>6.2648711682743254</v>
      </c>
      <c r="G206" s="7">
        <v>6.4426125201723963</v>
      </c>
      <c r="H206">
        <v>6.7088710367519662</v>
      </c>
      <c r="I206">
        <v>7.106570137012362</v>
      </c>
      <c r="J206">
        <v>7.709225590468944</v>
      </c>
      <c r="K206">
        <v>8.6578663608094022</v>
      </c>
      <c r="L206">
        <v>10.286208768510621</v>
      </c>
      <c r="M206" s="5">
        <v>13.6411066838188</v>
      </c>
      <c r="N206" s="6">
        <v>15.273588621608093</v>
      </c>
      <c r="O206" s="6">
        <v>16.260615916327996</v>
      </c>
      <c r="P206" s="6">
        <v>16.929189894191445</v>
      </c>
      <c r="Q206" s="7">
        <v>17.403871270793591</v>
      </c>
      <c r="R206">
        <v>17.744789040057167</v>
      </c>
      <c r="S206">
        <v>17.986742824750209</v>
      </c>
      <c r="T206">
        <v>18.151930433107264</v>
      </c>
      <c r="U206">
        <v>18.254787921513174</v>
      </c>
      <c r="V206">
        <v>18.304121262456729</v>
      </c>
    </row>
    <row r="207" spans="1:33">
      <c r="A207" s="10">
        <v>0.5</v>
      </c>
      <c r="B207" t="s">
        <v>18</v>
      </c>
      <c r="C207" s="5">
        <v>7.514764657419736</v>
      </c>
      <c r="D207" s="6">
        <v>7.5527392097791246</v>
      </c>
      <c r="E207" s="6">
        <v>7.6331691501636234</v>
      </c>
      <c r="F207" s="6">
        <v>7.7656792834165493</v>
      </c>
      <c r="G207" s="7">
        <v>7.9665096910069435</v>
      </c>
      <c r="H207">
        <v>8.2611369171905444</v>
      </c>
      <c r="I207">
        <v>8.688694326680622</v>
      </c>
      <c r="J207">
        <v>9.3092063005928587</v>
      </c>
      <c r="K207">
        <v>10.213822064517993</v>
      </c>
      <c r="L207">
        <v>11.526328389157166</v>
      </c>
      <c r="M207" s="5">
        <v>13.296161323719994</v>
      </c>
      <c r="N207" s="6">
        <v>14.618348899218272</v>
      </c>
      <c r="O207" s="6">
        <v>15.549753706175657</v>
      </c>
      <c r="P207" s="6">
        <v>16.212227993548868</v>
      </c>
      <c r="Q207" s="7">
        <v>16.689547535809027</v>
      </c>
      <c r="R207">
        <v>17.034096522831504</v>
      </c>
      <c r="S207">
        <v>17.279298843218072</v>
      </c>
      <c r="T207">
        <v>17.447072439030279</v>
      </c>
      <c r="U207">
        <v>17.551729135569023</v>
      </c>
      <c r="V207">
        <v>17.601986384662279</v>
      </c>
    </row>
    <row r="208" spans="1:33" ht="15.75" thickBot="1">
      <c r="A208" s="11">
        <v>2000</v>
      </c>
      <c r="B208" t="s">
        <v>19</v>
      </c>
      <c r="C208" s="12">
        <v>8.7478210153251759</v>
      </c>
      <c r="D208" s="13">
        <v>8.7880052914689877</v>
      </c>
      <c r="E208" s="13">
        <v>8.8724751672069164</v>
      </c>
      <c r="F208" s="13">
        <v>9.0098503441333335</v>
      </c>
      <c r="G208" s="14">
        <v>9.2141133919786213</v>
      </c>
      <c r="H208">
        <v>9.5058511548553355</v>
      </c>
      <c r="I208">
        <v>9.9136318729970547</v>
      </c>
      <c r="J208">
        <v>10.474386048541632</v>
      </c>
      <c r="K208">
        <v>11.228742427420544</v>
      </c>
      <c r="L208">
        <v>12.198635357055913</v>
      </c>
      <c r="M208" s="12">
        <v>13.316307848510222</v>
      </c>
      <c r="N208" s="13">
        <v>14.294663328400008</v>
      </c>
      <c r="O208" s="13">
        <v>15.06753140549135</v>
      </c>
      <c r="P208" s="13">
        <v>15.655618750798951</v>
      </c>
      <c r="Q208" s="14">
        <v>16.095832136430563</v>
      </c>
      <c r="R208">
        <v>16.420731157206937</v>
      </c>
      <c r="S208">
        <v>16.655136406908877</v>
      </c>
      <c r="T208">
        <v>16.816948601141167</v>
      </c>
      <c r="U208">
        <v>16.918462803356121</v>
      </c>
      <c r="V208">
        <v>16.967369229752084</v>
      </c>
    </row>
    <row r="209" spans="1:22">
      <c r="A209" s="11">
        <v>1000</v>
      </c>
      <c r="B209" t="s">
        <v>20</v>
      </c>
      <c r="C209">
        <v>9.7545167725447683</v>
      </c>
      <c r="D209">
        <v>9.7942004285241744</v>
      </c>
      <c r="E209">
        <v>9.8769394569680582</v>
      </c>
      <c r="F209">
        <v>10.009638838817498</v>
      </c>
      <c r="G209">
        <v>10.202986407101767</v>
      </c>
      <c r="H209" s="2">
        <v>10.47157598618891</v>
      </c>
      <c r="I209" s="3">
        <v>10.8333680826651</v>
      </c>
      <c r="J209" s="3">
        <v>11.307241861824217</v>
      </c>
      <c r="K209" s="3">
        <v>11.906030732768274</v>
      </c>
      <c r="L209" s="4">
        <v>12.620821737516906</v>
      </c>
      <c r="M209">
        <v>13.395218745141845</v>
      </c>
      <c r="N209">
        <v>14.116214173381433</v>
      </c>
      <c r="O209">
        <v>14.727531985008188</v>
      </c>
      <c r="P209">
        <v>15.219303661868175</v>
      </c>
      <c r="Q209">
        <v>15.602267426008279</v>
      </c>
      <c r="R209" s="2">
        <v>15.892733593244225</v>
      </c>
      <c r="S209" s="3">
        <v>16.106263593738387</v>
      </c>
      <c r="T209" s="3">
        <v>16.255561883294959</v>
      </c>
      <c r="U209" s="3">
        <v>16.350011088261581</v>
      </c>
      <c r="V209" s="4">
        <v>16.395730666604717</v>
      </c>
    </row>
    <row r="210" spans="1:22" ht="15.75" thickBot="1">
      <c r="A210" s="15">
        <v>2</v>
      </c>
      <c r="B210" t="s">
        <v>21</v>
      </c>
      <c r="C210">
        <v>10.5499508541537</v>
      </c>
      <c r="D210">
        <v>10.587193726511584</v>
      </c>
      <c r="E210">
        <v>10.664215299362882</v>
      </c>
      <c r="F210">
        <v>10.786064684037964</v>
      </c>
      <c r="G210">
        <v>10.960168012178819</v>
      </c>
      <c r="H210" s="5">
        <v>11.195857389318849</v>
      </c>
      <c r="I210" s="6">
        <v>11.503136290305076</v>
      </c>
      <c r="J210" s="6">
        <v>11.889958124756335</v>
      </c>
      <c r="K210" s="6">
        <v>12.357075533300156</v>
      </c>
      <c r="L210" s="7">
        <v>12.890134410698215</v>
      </c>
      <c r="M210">
        <v>13.452268527473487</v>
      </c>
      <c r="N210">
        <v>13.989577668547401</v>
      </c>
      <c r="O210">
        <v>14.465006583048661</v>
      </c>
      <c r="P210">
        <v>14.863493650300697</v>
      </c>
      <c r="Q210">
        <v>15.184531130058245</v>
      </c>
      <c r="R210" s="5">
        <v>15.434522696892436</v>
      </c>
      <c r="S210" s="6">
        <v>15.62195029402365</v>
      </c>
      <c r="T210" s="6">
        <v>15.754869665302289</v>
      </c>
      <c r="U210" s="6">
        <v>15.839766620998482</v>
      </c>
      <c r="V210" s="7">
        <v>15.881090934023028</v>
      </c>
    </row>
    <row r="211" spans="1:22" ht="15.75" thickBot="1">
      <c r="A211" s="9">
        <v>1</v>
      </c>
      <c r="B211" t="s">
        <v>22</v>
      </c>
      <c r="C211">
        <v>11.153453317652424</v>
      </c>
      <c r="D211">
        <v>11.187125532092397</v>
      </c>
      <c r="E211">
        <v>11.256233461290803</v>
      </c>
      <c r="F211">
        <v>11.364184475730438</v>
      </c>
      <c r="G211">
        <v>11.515719190475899</v>
      </c>
      <c r="H211" s="5">
        <v>11.716257227596534</v>
      </c>
      <c r="I211" s="6">
        <v>11.970659756449541</v>
      </c>
      <c r="J211" s="6">
        <v>12.281126061983443</v>
      </c>
      <c r="K211" s="6">
        <v>12.644104076566418</v>
      </c>
      <c r="L211" s="7">
        <v>13.046821060697884</v>
      </c>
      <c r="M211">
        <v>13.465749792356043</v>
      </c>
      <c r="N211">
        <v>13.871273113536379</v>
      </c>
      <c r="O211">
        <v>14.239661946876444</v>
      </c>
      <c r="P211">
        <v>14.557652180471642</v>
      </c>
      <c r="Q211">
        <v>14.820911679943698</v>
      </c>
      <c r="R211" s="5">
        <v>15.030690023517947</v>
      </c>
      <c r="S211" s="6">
        <v>15.190889258951325</v>
      </c>
      <c r="T211" s="6">
        <v>15.306090037058935</v>
      </c>
      <c r="U211" s="6">
        <v>15.380386943909654</v>
      </c>
      <c r="V211" s="7">
        <v>15.416759177860834</v>
      </c>
    </row>
    <row r="212" spans="1:22" ht="15.75" thickBot="1">
      <c r="A212" s="16">
        <v>0.1</v>
      </c>
      <c r="B212" t="s">
        <v>23</v>
      </c>
      <c r="C212">
        <v>11.586085788339533</v>
      </c>
      <c r="D212">
        <v>11.615757534951697</v>
      </c>
      <c r="E212">
        <v>11.676239054603322</v>
      </c>
      <c r="F212">
        <v>11.769656026391006</v>
      </c>
      <c r="G212">
        <v>11.898778527846819</v>
      </c>
      <c r="H212" s="5">
        <v>12.066404835910371</v>
      </c>
      <c r="I212" s="6">
        <v>12.274375801651791</v>
      </c>
      <c r="J212" s="6">
        <v>12.522170080770517</v>
      </c>
      <c r="K212" s="6">
        <v>12.805220918551578</v>
      </c>
      <c r="L212" s="7">
        <v>13.113522471318722</v>
      </c>
      <c r="M212">
        <v>13.431695508519935</v>
      </c>
      <c r="N212">
        <v>13.741802466058859</v>
      </c>
      <c r="O212">
        <v>14.028311341924642</v>
      </c>
      <c r="P212">
        <v>14.280891009744817</v>
      </c>
      <c r="Q212">
        <v>14.494489414786207</v>
      </c>
      <c r="R212" s="5">
        <v>14.668000624291238</v>
      </c>
      <c r="S212" s="6">
        <v>14.802665595551652</v>
      </c>
      <c r="T212" s="6">
        <v>14.900743124398447</v>
      </c>
      <c r="U212" s="6">
        <v>14.964574984770129</v>
      </c>
      <c r="V212" s="7">
        <v>14.995995160500309</v>
      </c>
    </row>
    <row r="213" spans="1:22" ht="15.75" thickBot="1">
      <c r="A213" s="16">
        <v>0.1</v>
      </c>
      <c r="B213" t="s">
        <v>24</v>
      </c>
      <c r="C213">
        <v>11.868687738742141</v>
      </c>
      <c r="D213">
        <v>11.894455024858907</v>
      </c>
      <c r="E213">
        <v>11.94666815208034</v>
      </c>
      <c r="F213">
        <v>12.026540668145534</v>
      </c>
      <c r="G213">
        <v>12.135515031232995</v>
      </c>
      <c r="H213" s="12">
        <v>12.274764807867703</v>
      </c>
      <c r="I213" s="13">
        <v>12.44448836485107</v>
      </c>
      <c r="J213" s="13">
        <v>12.643034820091604</v>
      </c>
      <c r="K213" s="13">
        <v>12.866031268181482</v>
      </c>
      <c r="L213" s="14">
        <v>13.105876855963405</v>
      </c>
      <c r="M213">
        <v>13.35212694313517</v>
      </c>
      <c r="N213">
        <v>13.593110664627089</v>
      </c>
      <c r="O213">
        <v>13.818280111042249</v>
      </c>
      <c r="P213">
        <v>14.019826293383485</v>
      </c>
      <c r="Q213">
        <v>14.193076021633093</v>
      </c>
      <c r="R213" s="12">
        <v>14.336019530701845</v>
      </c>
      <c r="S213" s="13">
        <v>14.448483389881977</v>
      </c>
      <c r="T213" s="13">
        <v>14.531300537697856</v>
      </c>
      <c r="U213" s="13">
        <v>14.585637167808487</v>
      </c>
      <c r="V213" s="14">
        <v>14.612515022853048</v>
      </c>
    </row>
    <row r="214" spans="1:22">
      <c r="A214" s="16">
        <v>0</v>
      </c>
      <c r="B214" t="s">
        <v>25</v>
      </c>
      <c r="C214">
        <v>12.020464579389875</v>
      </c>
      <c r="D214">
        <v>12.042772429627156</v>
      </c>
      <c r="E214">
        <v>12.087757650761974</v>
      </c>
      <c r="F214">
        <v>12.156037115977057</v>
      </c>
      <c r="G214">
        <v>12.248226589211244</v>
      </c>
      <c r="H214">
        <v>12.364565156788982</v>
      </c>
      <c r="I214">
        <v>12.50443108185838</v>
      </c>
      <c r="J214">
        <v>12.665811642239504</v>
      </c>
      <c r="K214">
        <v>12.844860102266315</v>
      </c>
      <c r="L214">
        <v>13.035748614809245</v>
      </c>
      <c r="M214">
        <v>13.231039220332635</v>
      </c>
      <c r="N214">
        <v>13.422638571478791</v>
      </c>
      <c r="O214">
        <v>13.603042085927019</v>
      </c>
      <c r="P214">
        <v>13.766291033540018</v>
      </c>
      <c r="Q214">
        <v>13.908353271531634</v>
      </c>
      <c r="R214">
        <v>14.026995571818752</v>
      </c>
      <c r="S214">
        <v>14.121366322004555</v>
      </c>
      <c r="T214">
        <v>14.191491262124273</v>
      </c>
      <c r="U214">
        <v>14.237810457991513</v>
      </c>
      <c r="V214">
        <v>14.260817085223918</v>
      </c>
    </row>
    <row r="215" spans="1:22" ht="15.75" thickBot="1">
      <c r="A215" s="15">
        <v>0</v>
      </c>
      <c r="B215" t="s">
        <v>26</v>
      </c>
      <c r="C215">
        <v>12.058056816666934</v>
      </c>
      <c r="D215">
        <v>12.077550844421607</v>
      </c>
      <c r="E215">
        <v>12.116722474610054</v>
      </c>
      <c r="F215">
        <v>12.175838554789113</v>
      </c>
      <c r="G215">
        <v>12.255052081895521</v>
      </c>
      <c r="H215">
        <v>12.354120351351186</v>
      </c>
      <c r="I215">
        <v>12.472068672602214</v>
      </c>
      <c r="J215">
        <v>12.606859491703217</v>
      </c>
      <c r="K215">
        <v>12.75516231927979</v>
      </c>
      <c r="L215">
        <v>12.912342783072953</v>
      </c>
      <c r="M215">
        <v>13.072765342631838</v>
      </c>
      <c r="N215">
        <v>13.230401273979332</v>
      </c>
      <c r="O215">
        <v>13.379571705082165</v>
      </c>
      <c r="P215">
        <v>13.515558222443714</v>
      </c>
      <c r="Q215">
        <v>13.634912466228242</v>
      </c>
      <c r="R215">
        <v>13.735457057431248</v>
      </c>
      <c r="S215">
        <v>13.816070865067202</v>
      </c>
      <c r="T215">
        <v>13.876373995364313</v>
      </c>
      <c r="U215">
        <v>13.916405194425375</v>
      </c>
      <c r="V215">
        <v>13.936350042053276</v>
      </c>
    </row>
    <row r="216" spans="1:22">
      <c r="A216">
        <v>0.39999999999999997</v>
      </c>
      <c r="B216" t="s">
        <v>27</v>
      </c>
      <c r="C216">
        <v>11.995007149105557</v>
      </c>
      <c r="D216">
        <v>12.0124212748371</v>
      </c>
      <c r="E216">
        <v>12.047344871613882</v>
      </c>
      <c r="F216">
        <v>12.099883698922058</v>
      </c>
      <c r="G216">
        <v>12.169990326731465</v>
      </c>
      <c r="H216">
        <v>12.257237965226638</v>
      </c>
      <c r="I216">
        <v>12.360563634738487</v>
      </c>
      <c r="J216">
        <v>12.478033585793982</v>
      </c>
      <c r="K216">
        <v>12.606703590744473</v>
      </c>
      <c r="L216">
        <v>12.742651093282952</v>
      </c>
      <c r="M216">
        <v>12.881226846843132</v>
      </c>
      <c r="N216">
        <v>13.017501904139907</v>
      </c>
      <c r="O216">
        <v>13.146795672595216</v>
      </c>
      <c r="P216">
        <v>13.265125161938883</v>
      </c>
      <c r="Q216">
        <v>13.369461788078592</v>
      </c>
      <c r="R216">
        <v>13.457771831442942</v>
      </c>
      <c r="S216">
        <v>13.528887293683514</v>
      </c>
      <c r="T216">
        <v>13.582282422190909</v>
      </c>
      <c r="U216">
        <v>13.617826793778898</v>
      </c>
      <c r="V216">
        <v>13.635566754340172</v>
      </c>
    </row>
    <row r="217" spans="1:22">
      <c r="A217" s="9">
        <v>0</v>
      </c>
      <c r="B217" t="s">
        <v>28</v>
      </c>
      <c r="C217">
        <v>10</v>
      </c>
      <c r="D217">
        <v>10</v>
      </c>
      <c r="E217">
        <v>10</v>
      </c>
      <c r="F217">
        <v>10</v>
      </c>
      <c r="G217">
        <v>10</v>
      </c>
      <c r="H217">
        <v>10</v>
      </c>
      <c r="I217">
        <v>10</v>
      </c>
      <c r="J217">
        <v>10</v>
      </c>
      <c r="K217">
        <v>10</v>
      </c>
      <c r="L217">
        <v>10</v>
      </c>
      <c r="M217">
        <v>10</v>
      </c>
      <c r="N217">
        <v>10</v>
      </c>
      <c r="O217">
        <v>10</v>
      </c>
      <c r="P217">
        <v>10</v>
      </c>
      <c r="Q217">
        <v>10</v>
      </c>
      <c r="R217">
        <v>10</v>
      </c>
      <c r="S217">
        <v>10</v>
      </c>
      <c r="T217">
        <v>10</v>
      </c>
      <c r="U217">
        <v>10</v>
      </c>
      <c r="V217">
        <v>10</v>
      </c>
    </row>
    <row r="218" spans="1:22">
      <c r="A218" s="9">
        <v>0.05</v>
      </c>
      <c r="B218" t="s">
        <v>29</v>
      </c>
      <c r="C218">
        <v>-4.75</v>
      </c>
      <c r="D218">
        <v>-4.25</v>
      </c>
      <c r="E218">
        <v>-3.75</v>
      </c>
      <c r="F218">
        <v>-3.25</v>
      </c>
      <c r="G218">
        <v>-2.75</v>
      </c>
      <c r="H218">
        <v>-2.25</v>
      </c>
      <c r="I218">
        <v>-1.75</v>
      </c>
      <c r="J218">
        <v>-1.25</v>
      </c>
      <c r="K218">
        <v>-0.75</v>
      </c>
      <c r="L218">
        <v>-0.25</v>
      </c>
      <c r="M218" s="6">
        <v>0.25</v>
      </c>
      <c r="N218">
        <v>0.75</v>
      </c>
      <c r="O218">
        <v>1.25</v>
      </c>
      <c r="P218">
        <v>1.75</v>
      </c>
      <c r="Q218">
        <v>2.25</v>
      </c>
      <c r="R218">
        <v>2.75</v>
      </c>
      <c r="S218">
        <v>3.25</v>
      </c>
      <c r="T218">
        <v>3.75</v>
      </c>
      <c r="U218">
        <v>4.25</v>
      </c>
      <c r="V218">
        <v>4.75</v>
      </c>
    </row>
    <row r="219" spans="1:22">
      <c r="B219" t="s">
        <v>0</v>
      </c>
      <c r="C219" s="6">
        <v>-8.3856785980548825</v>
      </c>
      <c r="D219" s="6">
        <v>-8.4364149898028042</v>
      </c>
      <c r="E219" s="6">
        <v>-8.5452837357627445</v>
      </c>
      <c r="F219" s="6">
        <v>-8.7285521425879722</v>
      </c>
      <c r="G219" s="6">
        <v>-9.0146716605459307</v>
      </c>
      <c r="H219" s="6">
        <v>-9.4502098584724479</v>
      </c>
      <c r="I219" s="6">
        <v>-10.109775985402445</v>
      </c>
      <c r="J219" s="6">
        <v>-11.112963742844938</v>
      </c>
      <c r="K219" s="6">
        <v>-12.661090432070507</v>
      </c>
      <c r="L219" s="6">
        <v>-15.172444388743109</v>
      </c>
      <c r="M219" s="6">
        <v>10.216703706353044</v>
      </c>
      <c r="N219" s="6">
        <v>5.1110806281554737</v>
      </c>
      <c r="O219" s="6">
        <v>4.7426237183184599</v>
      </c>
      <c r="P219" s="6">
        <v>4.4188503982232907</v>
      </c>
      <c r="Q219" s="6">
        <v>4.1608176599478899</v>
      </c>
      <c r="R219" s="6">
        <v>3.9654354326780132</v>
      </c>
      <c r="S219" s="6">
        <v>3.8233720842535361</v>
      </c>
      <c r="T219" s="6">
        <v>3.725333317386871</v>
      </c>
      <c r="U219" s="6">
        <v>3.6640143662843756</v>
      </c>
      <c r="V219" s="6">
        <v>3.6345560081309998</v>
      </c>
    </row>
    <row r="220" spans="1:22">
      <c r="A220" s="17">
        <v>1</v>
      </c>
      <c r="B220">
        <v>0.18181818181818182</v>
      </c>
      <c r="C220" s="6"/>
      <c r="D220" t="s">
        <v>30</v>
      </c>
      <c r="G220" s="6"/>
      <c r="I220" s="6">
        <v>22.040596182586324</v>
      </c>
      <c r="K220">
        <v>18.766641315538486</v>
      </c>
      <c r="M220">
        <v>51.506189986016835</v>
      </c>
      <c r="N220">
        <v>22.819786630217738</v>
      </c>
      <c r="O220">
        <v>21.485989656361625</v>
      </c>
      <c r="P220">
        <v>20.153107212241949</v>
      </c>
      <c r="Q220">
        <v>19.010359100705514</v>
      </c>
      <c r="R220">
        <v>18.096987007504023</v>
      </c>
      <c r="S220">
        <v>17.403241325651287</v>
      </c>
      <c r="T220">
        <v>16.907427677570979</v>
      </c>
      <c r="U220">
        <v>16.589137346463524</v>
      </c>
      <c r="V220">
        <v>16.433735883129728</v>
      </c>
    </row>
    <row r="221" spans="1:22">
      <c r="A221">
        <v>0</v>
      </c>
      <c r="B221" t="s">
        <v>31</v>
      </c>
      <c r="C221" s="6"/>
      <c r="D221" t="s">
        <v>32</v>
      </c>
      <c r="F221" s="6"/>
      <c r="G221" s="6"/>
      <c r="H221" s="6"/>
      <c r="I221" s="6"/>
      <c r="J221" s="6"/>
      <c r="K221" s="6"/>
      <c r="L221" s="6"/>
      <c r="M221">
        <v>74.52887697128628</v>
      </c>
      <c r="N221">
        <v>29.800820793148212</v>
      </c>
      <c r="O221">
        <v>28.878960130969645</v>
      </c>
      <c r="P221">
        <v>27.685679266803945</v>
      </c>
      <c r="Q221">
        <v>26.559581651153298</v>
      </c>
      <c r="R221">
        <v>25.608311882331392</v>
      </c>
      <c r="S221">
        <v>24.857579879216118</v>
      </c>
      <c r="T221">
        <v>24.305845311315657</v>
      </c>
      <c r="U221">
        <v>23.944654312382081</v>
      </c>
      <c r="V221">
        <v>23.766226891406703</v>
      </c>
    </row>
    <row r="224" spans="1:22" ht="15.75" thickBot="1"/>
    <row r="225" spans="1:22">
      <c r="A225">
        <v>10</v>
      </c>
      <c r="B225" t="s">
        <v>15</v>
      </c>
      <c r="C225" s="2">
        <v>0.33751718016081966</v>
      </c>
      <c r="D225" s="3">
        <v>0.33751718016081966</v>
      </c>
      <c r="E225" s="3">
        <v>0.33751718016081966</v>
      </c>
      <c r="F225" s="3">
        <v>0.33751718016081966</v>
      </c>
      <c r="G225" s="4">
        <v>0.33751718016081966</v>
      </c>
      <c r="H225">
        <v>0.33751718016081966</v>
      </c>
      <c r="I225">
        <v>0.33751718016081966</v>
      </c>
      <c r="J225">
        <v>0.33751718016081966</v>
      </c>
      <c r="K225">
        <v>0.33751718016081966</v>
      </c>
      <c r="L225">
        <v>0.33751718016081966</v>
      </c>
      <c r="M225" s="2">
        <v>20</v>
      </c>
      <c r="N225" s="3">
        <v>24.915620704959796</v>
      </c>
      <c r="O225" s="3">
        <v>24.915620704959796</v>
      </c>
      <c r="P225" s="3">
        <v>24.915620704959796</v>
      </c>
      <c r="Q225" s="4">
        <v>24.915620704959796</v>
      </c>
      <c r="R225">
        <v>24.915620704959796</v>
      </c>
      <c r="S225">
        <v>24.915620704959796</v>
      </c>
      <c r="T225">
        <v>24.915620704959796</v>
      </c>
      <c r="U225">
        <v>24.915620704959796</v>
      </c>
      <c r="V225">
        <v>24.915620704959796</v>
      </c>
    </row>
    <row r="226" spans="1:22">
      <c r="A226">
        <v>6.5</v>
      </c>
      <c r="B226" t="s">
        <v>16</v>
      </c>
      <c r="C226" s="5">
        <v>2.5067445710420886</v>
      </c>
      <c r="D226" s="6">
        <v>2.5225474654904891</v>
      </c>
      <c r="E226" s="6">
        <v>2.556336391883085</v>
      </c>
      <c r="F226" s="6">
        <v>2.6129025735296492</v>
      </c>
      <c r="G226" s="7">
        <v>2.7005924273186666</v>
      </c>
      <c r="H226">
        <v>2.8329775006395228</v>
      </c>
      <c r="I226">
        <v>3.0315654800135183</v>
      </c>
      <c r="J226">
        <v>3.3301787238369962</v>
      </c>
      <c r="K226">
        <v>3.7839077591472106</v>
      </c>
      <c r="L226">
        <v>4.5028587839347347</v>
      </c>
      <c r="M226" s="5">
        <v>19.28311494199702</v>
      </c>
      <c r="N226" s="6">
        <v>21.482964802492386</v>
      </c>
      <c r="O226" s="6">
        <v>22.445905333159136</v>
      </c>
      <c r="P226" s="6">
        <v>22.946368347757691</v>
      </c>
      <c r="Q226" s="7">
        <v>23.236418375421298</v>
      </c>
      <c r="R226">
        <v>23.415040121147854</v>
      </c>
      <c r="S226">
        <v>23.527952913458233</v>
      </c>
      <c r="T226">
        <v>23.598767561758088</v>
      </c>
      <c r="U226">
        <v>23.640365508628172</v>
      </c>
      <c r="V226">
        <v>23.659647628602325</v>
      </c>
    </row>
    <row r="227" spans="1:22">
      <c r="A227">
        <v>11.195109768846322</v>
      </c>
      <c r="B227" s="8">
        <v>-15</v>
      </c>
      <c r="C227" s="5">
        <v>4.4912092718072971</v>
      </c>
      <c r="D227" s="6">
        <v>4.5210784989641004</v>
      </c>
      <c r="E227" s="6">
        <v>4.5847908120656671</v>
      </c>
      <c r="F227" s="6">
        <v>4.691049316651033</v>
      </c>
      <c r="G227" s="7">
        <v>4.8549851067137775</v>
      </c>
      <c r="H227">
        <v>5.1011853182687164</v>
      </c>
      <c r="I227">
        <v>5.4684915330809281</v>
      </c>
      <c r="J227">
        <v>6.0158355259535021</v>
      </c>
      <c r="K227">
        <v>6.8198780407525081</v>
      </c>
      <c r="L227">
        <v>7.9066789373108399</v>
      </c>
      <c r="M227" s="5">
        <v>17.698280007579168</v>
      </c>
      <c r="N227" s="6">
        <v>19.294309057944783</v>
      </c>
      <c r="O227" s="6">
        <v>20.456470053574993</v>
      </c>
      <c r="P227" s="6">
        <v>21.212374410068467</v>
      </c>
      <c r="Q227" s="7">
        <v>21.698415870002503</v>
      </c>
      <c r="R227">
        <v>22.013453446171205</v>
      </c>
      <c r="S227">
        <v>22.218157441602596</v>
      </c>
      <c r="T227">
        <v>22.348607263392111</v>
      </c>
      <c r="U227">
        <v>22.425964983946017</v>
      </c>
      <c r="V227">
        <v>22.462006446368228</v>
      </c>
    </row>
    <row r="228" spans="1:22" ht="15.75" thickBot="1">
      <c r="A228" s="9">
        <v>5.0000000000000001E-3</v>
      </c>
      <c r="B228" t="s">
        <v>17</v>
      </c>
      <c r="C228" s="5">
        <v>6.254936185894624</v>
      </c>
      <c r="D228" s="6">
        <v>6.2957507107683703</v>
      </c>
      <c r="E228" s="6">
        <v>6.382448711045507</v>
      </c>
      <c r="F228" s="6">
        <v>6.5260710203846948</v>
      </c>
      <c r="G228" s="7">
        <v>6.7457052100111206</v>
      </c>
      <c r="H228">
        <v>7.0724461801745857</v>
      </c>
      <c r="I228">
        <v>7.5570300953814673</v>
      </c>
      <c r="J228">
        <v>8.2863462500354785</v>
      </c>
      <c r="K228">
        <v>9.4273385901769533</v>
      </c>
      <c r="L228">
        <v>11.376079599659574</v>
      </c>
      <c r="M228" s="5">
        <v>15.376409396554791</v>
      </c>
      <c r="N228" s="6">
        <v>17.527067383296664</v>
      </c>
      <c r="O228" s="6">
        <v>18.876704070678418</v>
      </c>
      <c r="P228" s="6">
        <v>19.763662161380172</v>
      </c>
      <c r="Q228" s="7">
        <v>20.355703598744402</v>
      </c>
      <c r="R228">
        <v>20.752968566742922</v>
      </c>
      <c r="S228">
        <v>21.018037206898288</v>
      </c>
      <c r="T228">
        <v>21.190166367680586</v>
      </c>
      <c r="U228">
        <v>21.293519535747301</v>
      </c>
      <c r="V228">
        <v>21.34201518262114</v>
      </c>
    </row>
    <row r="229" spans="1:22">
      <c r="A229" s="10">
        <v>0.5</v>
      </c>
      <c r="B229" t="s">
        <v>18</v>
      </c>
      <c r="C229" s="5">
        <v>7.7795298584885195</v>
      </c>
      <c r="D229" s="6">
        <v>7.8274059495917161</v>
      </c>
      <c r="E229" s="6">
        <v>7.9284964113187151</v>
      </c>
      <c r="F229" s="6">
        <v>8.0942654769551332</v>
      </c>
      <c r="G229" s="7">
        <v>8.3440543445683737</v>
      </c>
      <c r="H229">
        <v>8.7082126573695806</v>
      </c>
      <c r="I229">
        <v>9.2334147117011209</v>
      </c>
      <c r="J229">
        <v>9.9914587514093416</v>
      </c>
      <c r="K229">
        <v>11.092029011404625</v>
      </c>
      <c r="L229">
        <v>12.686237934420742</v>
      </c>
      <c r="M229" s="5">
        <v>14.844782508544368</v>
      </c>
      <c r="N229" s="6">
        <v>16.530623946218711</v>
      </c>
      <c r="O229" s="6">
        <v>17.750201016835106</v>
      </c>
      <c r="P229" s="6">
        <v>18.615938821268823</v>
      </c>
      <c r="Q229" s="7">
        <v>19.225445424457426</v>
      </c>
      <c r="R229">
        <v>19.650986005348177</v>
      </c>
      <c r="S229">
        <v>19.943441913397809</v>
      </c>
      <c r="T229">
        <v>20.137457524269422</v>
      </c>
      <c r="U229">
        <v>20.255648051127697</v>
      </c>
      <c r="V229">
        <v>20.311571723945484</v>
      </c>
    </row>
    <row r="230" spans="1:22" ht="15.75" thickBot="1">
      <c r="A230" s="11">
        <v>2000</v>
      </c>
      <c r="B230" t="s">
        <v>19</v>
      </c>
      <c r="C230" s="12">
        <v>9.0609835943066539</v>
      </c>
      <c r="D230" s="13">
        <v>9.1120056542995389</v>
      </c>
      <c r="E230" s="13">
        <v>9.2189520282761084</v>
      </c>
      <c r="F230" s="13">
        <v>9.3921286560378352</v>
      </c>
      <c r="G230" s="14">
        <v>9.6482654485990178</v>
      </c>
      <c r="H230">
        <v>10.012032641048412</v>
      </c>
      <c r="I230">
        <v>10.517772682403251</v>
      </c>
      <c r="J230">
        <v>11.210163039486085</v>
      </c>
      <c r="K230">
        <v>12.139105034063176</v>
      </c>
      <c r="L230">
        <v>13.333881329675764</v>
      </c>
      <c r="M230" s="12">
        <v>14.719619050865616</v>
      </c>
      <c r="N230" s="13">
        <v>15.960980797886302</v>
      </c>
      <c r="O230" s="13">
        <v>16.959364750550773</v>
      </c>
      <c r="P230" s="13">
        <v>17.722960307215111</v>
      </c>
      <c r="Q230" s="14">
        <v>18.290585025186612</v>
      </c>
      <c r="R230">
        <v>18.703351264893328</v>
      </c>
      <c r="S230">
        <v>18.995828160661649</v>
      </c>
      <c r="T230">
        <v>19.194242701965099</v>
      </c>
      <c r="U230">
        <v>19.316977443203058</v>
      </c>
      <c r="V230">
        <v>19.37557333262161</v>
      </c>
    </row>
    <row r="231" spans="1:22">
      <c r="A231" s="11">
        <v>1000</v>
      </c>
      <c r="B231" t="s">
        <v>20</v>
      </c>
      <c r="C231">
        <v>10.106361544798466</v>
      </c>
      <c r="D231">
        <v>10.157186853581893</v>
      </c>
      <c r="E231">
        <v>10.262878598083885</v>
      </c>
      <c r="F231">
        <v>10.431718077034946</v>
      </c>
      <c r="G231">
        <v>10.676541117473404</v>
      </c>
      <c r="H231" s="2">
        <v>11.014920903269322</v>
      </c>
      <c r="I231" s="3">
        <v>11.46859536692998</v>
      </c>
      <c r="J231" s="3">
        <v>12.060672196631817</v>
      </c>
      <c r="K231" s="3">
        <v>12.807504395935499</v>
      </c>
      <c r="L231" s="4">
        <v>13.700105950432901</v>
      </c>
      <c r="M231">
        <v>14.673095007655895</v>
      </c>
      <c r="N231">
        <v>15.591550901170523</v>
      </c>
      <c r="O231">
        <v>16.380287762951141</v>
      </c>
      <c r="P231">
        <v>17.019202639643378</v>
      </c>
      <c r="Q231">
        <v>17.516888718443468</v>
      </c>
      <c r="R231" s="2">
        <v>17.892502493539897</v>
      </c>
      <c r="S231" s="3">
        <v>18.166458276383032</v>
      </c>
      <c r="T231" s="3">
        <v>18.356375557484373</v>
      </c>
      <c r="U231" s="3">
        <v>18.475638342877797</v>
      </c>
      <c r="V231" s="4">
        <v>18.533085983483609</v>
      </c>
    </row>
    <row r="232" spans="1:22" ht="15.75" thickBot="1">
      <c r="A232" s="15">
        <v>2</v>
      </c>
      <c r="B232" t="s">
        <v>21</v>
      </c>
      <c r="C232">
        <v>10.930478598685669</v>
      </c>
      <c r="D232">
        <v>10.978670198924437</v>
      </c>
      <c r="E232">
        <v>11.078097367860611</v>
      </c>
      <c r="F232">
        <v>11.234826190176951</v>
      </c>
      <c r="G232">
        <v>11.457794228191608</v>
      </c>
      <c r="H232" s="5">
        <v>11.758270571025559</v>
      </c>
      <c r="I232" s="6">
        <v>12.148417489327356</v>
      </c>
      <c r="J232" s="6">
        <v>12.638085371861871</v>
      </c>
      <c r="K232" s="6">
        <v>13.228683920580794</v>
      </c>
      <c r="L232" s="7">
        <v>13.903639199945417</v>
      </c>
      <c r="M232">
        <v>14.619095611714076</v>
      </c>
      <c r="N232">
        <v>15.309359588114287</v>
      </c>
      <c r="O232">
        <v>15.926091462896752</v>
      </c>
      <c r="P232">
        <v>16.446762524660613</v>
      </c>
      <c r="Q232">
        <v>16.867776637648408</v>
      </c>
      <c r="R232" s="5">
        <v>17.195749808401185</v>
      </c>
      <c r="S232" s="6">
        <v>17.44118390898613</v>
      </c>
      <c r="T232" s="6">
        <v>17.614730441646405</v>
      </c>
      <c r="U232" s="6">
        <v>17.725253967435659</v>
      </c>
      <c r="V232" s="7">
        <v>17.778940590044211</v>
      </c>
    </row>
    <row r="233" spans="1:22" ht="15.75" thickBot="1">
      <c r="A233" s="9">
        <v>1</v>
      </c>
      <c r="B233" t="s">
        <v>22</v>
      </c>
      <c r="C233">
        <v>11.552813917726461</v>
      </c>
      <c r="D233">
        <v>11.596902338647814</v>
      </c>
      <c r="E233">
        <v>11.687194617310235</v>
      </c>
      <c r="F233">
        <v>11.827781159421995</v>
      </c>
      <c r="G233">
        <v>12.024361487775645</v>
      </c>
      <c r="H233" s="5">
        <v>12.283470526009571</v>
      </c>
      <c r="I233" s="6">
        <v>12.611007785544778</v>
      </c>
      <c r="J233" s="6">
        <v>13.009720773701909</v>
      </c>
      <c r="K233" s="6">
        <v>13.475471475158864</v>
      </c>
      <c r="L233" s="7">
        <v>13.992956230510789</v>
      </c>
      <c r="M233">
        <v>14.53357672787733</v>
      </c>
      <c r="N233">
        <v>15.060569975066738</v>
      </c>
      <c r="O233">
        <v>15.543099827529179</v>
      </c>
      <c r="P233">
        <v>15.962562841006013</v>
      </c>
      <c r="Q233">
        <v>16.311662828456949</v>
      </c>
      <c r="R233" s="5">
        <v>16.59076207974984</v>
      </c>
      <c r="S233" s="6">
        <v>16.804249896149667</v>
      </c>
      <c r="T233" s="6">
        <v>16.957850870567995</v>
      </c>
      <c r="U233" s="6">
        <v>17.056906778313042</v>
      </c>
      <c r="V233" s="7">
        <v>17.105389125448962</v>
      </c>
    </row>
    <row r="234" spans="1:22" ht="15.75" thickBot="1">
      <c r="A234" s="16">
        <v>0.1</v>
      </c>
      <c r="B234" t="s">
        <v>23</v>
      </c>
      <c r="C234">
        <v>11.994870623373989</v>
      </c>
      <c r="D234">
        <v>12.034232966541399</v>
      </c>
      <c r="E234">
        <v>12.114316086002304</v>
      </c>
      <c r="F234">
        <v>12.237657010740337</v>
      </c>
      <c r="G234">
        <v>12.407560467684766</v>
      </c>
      <c r="H234" s="5">
        <v>12.627359751122695</v>
      </c>
      <c r="I234" s="6">
        <v>12.899230077128868</v>
      </c>
      <c r="J234" s="6">
        <v>13.22248631329019</v>
      </c>
      <c r="K234" s="6">
        <v>13.591517848170344</v>
      </c>
      <c r="L234" s="7">
        <v>13.994019853006826</v>
      </c>
      <c r="M234">
        <v>14.410912920468146</v>
      </c>
      <c r="N234">
        <v>14.819546615689557</v>
      </c>
      <c r="O234">
        <v>15.199639116232964</v>
      </c>
      <c r="P234">
        <v>15.536981972929226</v>
      </c>
      <c r="Q234">
        <v>15.823963985310442</v>
      </c>
      <c r="R234" s="5">
        <v>16.058210789493891</v>
      </c>
      <c r="S234" s="6">
        <v>16.240673579917519</v>
      </c>
      <c r="T234" s="6">
        <v>16.373902651785677</v>
      </c>
      <c r="U234" s="6">
        <v>16.460756572063062</v>
      </c>
      <c r="V234" s="7">
        <v>16.503548718634264</v>
      </c>
    </row>
    <row r="235" spans="1:22" ht="15.75" thickBot="1">
      <c r="A235" s="16">
        <v>0.1</v>
      </c>
      <c r="B235" t="s">
        <v>24</v>
      </c>
      <c r="C235">
        <v>12.278094779016918</v>
      </c>
      <c r="D235">
        <v>12.312752625342899</v>
      </c>
      <c r="E235">
        <v>12.382867438341872</v>
      </c>
      <c r="F235">
        <v>12.489863862905926</v>
      </c>
      <c r="G235">
        <v>12.635421640817187</v>
      </c>
      <c r="H235" s="12">
        <v>12.820871982548335</v>
      </c>
      <c r="I235" s="13">
        <v>13.04633776413046</v>
      </c>
      <c r="J235" s="13">
        <v>13.309661475436956</v>
      </c>
      <c r="K235" s="13">
        <v>13.605316947826008</v>
      </c>
      <c r="L235" s="14">
        <v>13.92373868881414</v>
      </c>
      <c r="M235">
        <v>14.25170425939314</v>
      </c>
      <c r="N235">
        <v>14.574218609322603</v>
      </c>
      <c r="O235">
        <v>14.877369380977415</v>
      </c>
      <c r="P235">
        <v>15.150443045981801</v>
      </c>
      <c r="Q235">
        <v>15.386620530182288</v>
      </c>
      <c r="R235" s="12">
        <v>15.582557973283581</v>
      </c>
      <c r="S235" s="13">
        <v>15.737431902549211</v>
      </c>
      <c r="T235" s="13">
        <v>15.851897270056103</v>
      </c>
      <c r="U235" s="13">
        <v>15.927196393538708</v>
      </c>
      <c r="V235" s="14">
        <v>15.964502576354732</v>
      </c>
    </row>
    <row r="236" spans="1:22">
      <c r="A236" s="16">
        <v>0</v>
      </c>
      <c r="B236" t="s">
        <v>25</v>
      </c>
      <c r="C236">
        <v>12.422364036992004</v>
      </c>
      <c r="D236">
        <v>12.45277386708203</v>
      </c>
      <c r="E236">
        <v>12.514014819772296</v>
      </c>
      <c r="F236">
        <v>12.606780391985941</v>
      </c>
      <c r="G236">
        <v>12.73173274198321</v>
      </c>
      <c r="H236">
        <v>12.889042773279058</v>
      </c>
      <c r="I236">
        <v>13.077794497883662</v>
      </c>
      <c r="J236">
        <v>13.295326698875012</v>
      </c>
      <c r="K236">
        <v>13.53667019037324</v>
      </c>
      <c r="L236">
        <v>13.794333042518106</v>
      </c>
      <c r="M236">
        <v>14.058710145396631</v>
      </c>
      <c r="N236">
        <v>14.319217561612925</v>
      </c>
      <c r="O236">
        <v>14.565826626548578</v>
      </c>
      <c r="P236">
        <v>14.790314788867111</v>
      </c>
      <c r="Q236">
        <v>14.986846178076414</v>
      </c>
      <c r="R236">
        <v>15.151912561014866</v>
      </c>
      <c r="S236">
        <v>15.283872498631085</v>
      </c>
      <c r="T236">
        <v>15.382337147453656</v>
      </c>
      <c r="U236">
        <v>15.447576975574163</v>
      </c>
      <c r="V236">
        <v>15.480043374878777</v>
      </c>
    </row>
    <row r="237" spans="1:22" ht="15.75" thickBot="1">
      <c r="A237" s="15">
        <v>0</v>
      </c>
      <c r="B237" t="s">
        <v>26</v>
      </c>
      <c r="C237">
        <v>12.444987884906903</v>
      </c>
      <c r="D237">
        <v>12.471862090030104</v>
      </c>
      <c r="E237">
        <v>12.525804168055645</v>
      </c>
      <c r="F237">
        <v>12.607078087199133</v>
      </c>
      <c r="G237">
        <v>12.715775299754004</v>
      </c>
      <c r="H237">
        <v>12.851466499072426</v>
      </c>
      <c r="I237">
        <v>13.012783710475794</v>
      </c>
      <c r="J237">
        <v>13.197004240839535</v>
      </c>
      <c r="K237">
        <v>13.399751900082563</v>
      </c>
      <c r="L237">
        <v>13.614961140479116</v>
      </c>
      <c r="M237">
        <v>13.835225540077815</v>
      </c>
      <c r="N237">
        <v>14.052532689884208</v>
      </c>
      <c r="O237">
        <v>14.259192455181379</v>
      </c>
      <c r="P237">
        <v>14.448637164467192</v>
      </c>
      <c r="Q237">
        <v>14.615872022029214</v>
      </c>
      <c r="R237">
        <v>14.757541301336204</v>
      </c>
      <c r="S237">
        <v>14.871706575846096</v>
      </c>
      <c r="T237">
        <v>14.957474644171155</v>
      </c>
      <c r="U237">
        <v>15.014595513334202</v>
      </c>
      <c r="V237">
        <v>15.043112720817144</v>
      </c>
    </row>
    <row r="238" spans="1:22">
      <c r="A238">
        <v>0.04</v>
      </c>
      <c r="B238" t="s">
        <v>27</v>
      </c>
      <c r="C238">
        <v>12.360132513731282</v>
      </c>
      <c r="D238">
        <v>12.38430155005652</v>
      </c>
      <c r="E238">
        <v>12.432726161661188</v>
      </c>
      <c r="F238">
        <v>12.50547443149366</v>
      </c>
      <c r="G238">
        <v>12.60239335885016</v>
      </c>
      <c r="H238">
        <v>12.722827705094867</v>
      </c>
      <c r="I238">
        <v>12.865298512058777</v>
      </c>
      <c r="J238">
        <v>13.027205254606873</v>
      </c>
      <c r="K238">
        <v>13.204640504274312</v>
      </c>
      <c r="L238">
        <v>13.39241332294405</v>
      </c>
      <c r="M238">
        <v>13.584344892705895</v>
      </c>
      <c r="N238">
        <v>13.773815136826132</v>
      </c>
      <c r="O238">
        <v>13.954428539467076</v>
      </c>
      <c r="P238">
        <v>14.120604935926627</v>
      </c>
      <c r="Q238">
        <v>14.267946773101094</v>
      </c>
      <c r="R238">
        <v>14.393338547744966</v>
      </c>
      <c r="S238">
        <v>14.494823764508309</v>
      </c>
      <c r="T238">
        <v>14.571347550826312</v>
      </c>
      <c r="U238">
        <v>14.622454848185612</v>
      </c>
      <c r="V238">
        <v>14.648014415951575</v>
      </c>
    </row>
    <row r="239" spans="1:22">
      <c r="A239" s="9">
        <v>0</v>
      </c>
      <c r="B239" t="s">
        <v>28</v>
      </c>
      <c r="C239">
        <v>10</v>
      </c>
      <c r="D239">
        <v>10</v>
      </c>
      <c r="E239">
        <v>10</v>
      </c>
      <c r="F239">
        <v>10</v>
      </c>
      <c r="G239">
        <v>10</v>
      </c>
      <c r="H239">
        <v>10</v>
      </c>
      <c r="I239">
        <v>10</v>
      </c>
      <c r="J239">
        <v>10</v>
      </c>
      <c r="K239">
        <v>10</v>
      </c>
      <c r="L239">
        <v>10</v>
      </c>
      <c r="M239">
        <v>10</v>
      </c>
      <c r="N239">
        <v>10</v>
      </c>
      <c r="O239">
        <v>10</v>
      </c>
      <c r="P239">
        <v>10</v>
      </c>
      <c r="Q239">
        <v>10</v>
      </c>
      <c r="R239">
        <v>10</v>
      </c>
      <c r="S239">
        <v>10</v>
      </c>
      <c r="T239">
        <v>10</v>
      </c>
      <c r="U239">
        <v>10</v>
      </c>
      <c r="V239">
        <v>10</v>
      </c>
    </row>
    <row r="240" spans="1:22">
      <c r="A240" s="9">
        <v>5.0000000000000001E-3</v>
      </c>
      <c r="B240" t="s">
        <v>29</v>
      </c>
      <c r="C240">
        <v>-4.75</v>
      </c>
      <c r="D240">
        <v>-4.25</v>
      </c>
      <c r="E240">
        <v>-3.75</v>
      </c>
      <c r="F240">
        <v>-3.25</v>
      </c>
      <c r="G240">
        <v>-2.75</v>
      </c>
      <c r="H240">
        <v>-2.25</v>
      </c>
      <c r="I240">
        <v>-1.75</v>
      </c>
      <c r="J240">
        <v>-1.25</v>
      </c>
      <c r="K240">
        <v>-0.75</v>
      </c>
      <c r="L240">
        <v>-0.25</v>
      </c>
      <c r="M240" s="6">
        <v>0.25</v>
      </c>
      <c r="N240">
        <v>0.75</v>
      </c>
      <c r="O240">
        <v>1.25</v>
      </c>
      <c r="P240">
        <v>1.75</v>
      </c>
      <c r="Q240">
        <v>2.25</v>
      </c>
      <c r="R240">
        <v>2.75</v>
      </c>
      <c r="S240">
        <v>3.25</v>
      </c>
      <c r="T240">
        <v>3.75</v>
      </c>
      <c r="U240">
        <v>4.25</v>
      </c>
      <c r="V240">
        <v>4.75</v>
      </c>
    </row>
    <row r="241" spans="1:22">
      <c r="B241" t="s">
        <v>0</v>
      </c>
      <c r="C241" s="6">
        <v>-8.6769095635250757</v>
      </c>
      <c r="D241" s="6">
        <v>-8.7401211413186779</v>
      </c>
      <c r="E241" s="6">
        <v>-8.8752768468890615</v>
      </c>
      <c r="F241" s="6">
        <v>-9.101541573475318</v>
      </c>
      <c r="G241" s="6">
        <v>-9.4523009886313876</v>
      </c>
      <c r="H241" s="6">
        <v>-9.9818412819148126</v>
      </c>
      <c r="I241" s="6">
        <v>-10.776193199410795</v>
      </c>
      <c r="J241" s="6">
        <v>-11.970646174704706</v>
      </c>
      <c r="K241" s="6">
        <v>-13.785562315945564</v>
      </c>
      <c r="L241" s="6">
        <v>-16.66136641509566</v>
      </c>
      <c r="M241" s="6">
        <v>2.867540232011919</v>
      </c>
      <c r="N241" s="6">
        <v>13.730623609869639</v>
      </c>
      <c r="O241" s="6">
        <v>9.8788614872026415</v>
      </c>
      <c r="P241" s="6">
        <v>7.8770094288084209</v>
      </c>
      <c r="Q241" s="6">
        <v>6.7168093181539916</v>
      </c>
      <c r="R241" s="6">
        <v>6.0023223352477686</v>
      </c>
      <c r="S241" s="6">
        <v>5.5506711660062535</v>
      </c>
      <c r="T241" s="6">
        <v>5.2674125728068333</v>
      </c>
      <c r="U241" s="6">
        <v>5.1010207853264973</v>
      </c>
      <c r="V241" s="6">
        <v>5.0238923054298823</v>
      </c>
    </row>
    <row r="242" spans="1:22">
      <c r="A242" s="17">
        <v>1</v>
      </c>
      <c r="B242">
        <v>1</v>
      </c>
      <c r="C242" s="6"/>
      <c r="D242" t="s">
        <v>30</v>
      </c>
      <c r="G242" s="6"/>
      <c r="I242" s="6">
        <v>29.585232676975256</v>
      </c>
      <c r="K242">
        <v>30.988515414988797</v>
      </c>
      <c r="M242">
        <v>16.955688034853324</v>
      </c>
      <c r="N242">
        <v>59.215634250188252</v>
      </c>
      <c r="O242">
        <v>43.059665385683211</v>
      </c>
      <c r="P242">
        <v>34.330161126279208</v>
      </c>
      <c r="Q242">
        <v>29.063404621479581</v>
      </c>
      <c r="R242">
        <v>25.692180863476636</v>
      </c>
      <c r="S242">
        <v>23.484435064027931</v>
      </c>
      <c r="T242">
        <v>22.057185940385043</v>
      </c>
      <c r="U242">
        <v>21.198893327707324</v>
      </c>
      <c r="V242">
        <v>20.79507815567198</v>
      </c>
    </row>
    <row r="243" spans="1:22">
      <c r="A243">
        <v>0</v>
      </c>
      <c r="B243" t="s">
        <v>31</v>
      </c>
      <c r="C243" s="6"/>
      <c r="D243" t="s">
        <v>32</v>
      </c>
      <c r="F243" s="6"/>
      <c r="G243" s="6"/>
      <c r="H243" s="6"/>
      <c r="I243" s="6"/>
      <c r="J243" s="6"/>
      <c r="K243" s="6"/>
      <c r="L243" s="6"/>
      <c r="M243">
        <v>27.254001181219646</v>
      </c>
      <c r="N243">
        <v>74.552416486299279</v>
      </c>
      <c r="O243">
        <v>56.181932155508335</v>
      </c>
      <c r="P243">
        <v>46.103500021045313</v>
      </c>
      <c r="Q243">
        <v>39.907639092795655</v>
      </c>
      <c r="R243">
        <v>35.860700427493285</v>
      </c>
      <c r="S243">
        <v>33.157461072438011</v>
      </c>
      <c r="T243">
        <v>31.378811365367817</v>
      </c>
      <c r="U243">
        <v>30.294243607827767</v>
      </c>
      <c r="V243">
        <v>29.779417270558614</v>
      </c>
    </row>
  </sheetData>
  <conditionalFormatting sqref="C2:V16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24:V38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60:V74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82:V96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104:V118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126:V140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149:V163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170:V184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203:V217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225:V239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GD114"/>
  <sheetViews>
    <sheetView zoomScale="82" zoomScaleNormal="82" workbookViewId="0">
      <selection activeCell="AT24" sqref="AT24"/>
    </sheetView>
  </sheetViews>
  <sheetFormatPr defaultRowHeight="15"/>
  <cols>
    <col min="1" max="1" width="8" customWidth="1"/>
    <col min="2" max="2" width="24.28515625" customWidth="1"/>
    <col min="3" max="22" width="4" customWidth="1"/>
    <col min="23" max="23" width="5.85546875" customWidth="1"/>
    <col min="24" max="56" width="3.140625" customWidth="1"/>
    <col min="59" max="78" width="4.5703125" customWidth="1"/>
    <col min="82" max="106" width="3.85546875" customWidth="1"/>
    <col min="107" max="118" width="5.140625" customWidth="1"/>
    <col min="119" max="186" width="4.7109375" customWidth="1"/>
  </cols>
  <sheetData>
    <row r="1" spans="1:186">
      <c r="B1" t="s">
        <v>92</v>
      </c>
      <c r="DP1" s="23">
        <v>43115</v>
      </c>
      <c r="DQ1">
        <v>11.25366420211108</v>
      </c>
      <c r="DR1">
        <v>11.269551226603044</v>
      </c>
      <c r="DS1">
        <v>11.30145285413937</v>
      </c>
      <c r="DT1">
        <v>11.349543088732917</v>
      </c>
      <c r="DU1">
        <v>11.413886045459897</v>
      </c>
      <c r="DV1">
        <v>11.49421961972423</v>
      </c>
      <c r="DW1">
        <v>11.589708668485361</v>
      </c>
      <c r="DX1">
        <v>11.698716159578</v>
      </c>
      <c r="DY1">
        <v>11.81865849650235</v>
      </c>
      <c r="DZ1">
        <v>11.946015480709603</v>
      </c>
      <c r="EA1">
        <v>12.076540021043122</v>
      </c>
      <c r="EB1">
        <v>12.205649901758422</v>
      </c>
      <c r="EC1">
        <v>12.328903991781345</v>
      </c>
      <c r="ED1">
        <v>12.442422336555413</v>
      </c>
      <c r="EE1">
        <v>12.543145487577839</v>
      </c>
      <c r="EF1">
        <v>12.628904320999553</v>
      </c>
      <c r="EG1">
        <v>12.698334427380777</v>
      </c>
      <c r="EH1">
        <v>12.750697597309236</v>
      </c>
      <c r="EI1">
        <v>12.785672879877319</v>
      </c>
      <c r="EJ1">
        <v>12.80316555739989</v>
      </c>
    </row>
    <row r="2" spans="1:186">
      <c r="B2" t="s">
        <v>91</v>
      </c>
      <c r="DP2" s="23">
        <v>43205</v>
      </c>
      <c r="DQ2">
        <v>9.3364103084757222</v>
      </c>
      <c r="DR2">
        <v>9.3695444938239429</v>
      </c>
      <c r="DS2">
        <v>9.4355117537334277</v>
      </c>
      <c r="DT2">
        <v>9.5336390436160894</v>
      </c>
      <c r="DU2">
        <v>9.6627486666776381</v>
      </c>
      <c r="DV2">
        <v>9.8209828938991404</v>
      </c>
      <c r="DW2">
        <v>10.005617364424332</v>
      </c>
      <c r="DX2">
        <v>10.212907435100258</v>
      </c>
      <c r="DY2">
        <v>10.438020477498688</v>
      </c>
      <c r="DZ2">
        <v>10.675104292719366</v>
      </c>
      <c r="EA2">
        <v>10.917518687341884</v>
      </c>
      <c r="EB2">
        <v>11.158211673213362</v>
      </c>
      <c r="EC2">
        <v>11.39016845883693</v>
      </c>
      <c r="ED2">
        <v>11.606832981297472</v>
      </c>
      <c r="EE2">
        <v>11.802421925319013</v>
      </c>
      <c r="EF2">
        <v>11.972098955971523</v>
      </c>
      <c r="EG2">
        <v>12.112020894591378</v>
      </c>
      <c r="EH2">
        <v>12.219292532505298</v>
      </c>
      <c r="EI2">
        <v>12.291873323013377</v>
      </c>
      <c r="EJ2">
        <v>12.328474344876881</v>
      </c>
    </row>
    <row r="3" spans="1:186">
      <c r="B3" t="s">
        <v>90</v>
      </c>
      <c r="DP3" s="23">
        <v>43296</v>
      </c>
      <c r="DQ3">
        <v>10.621378753013351</v>
      </c>
      <c r="DR3">
        <v>10.637997212995517</v>
      </c>
      <c r="DS3">
        <v>10.670818939504477</v>
      </c>
      <c r="DT3">
        <v>10.719026710443973</v>
      </c>
      <c r="DU3">
        <v>10.781428306611202</v>
      </c>
      <c r="DV3">
        <v>10.856497893144185</v>
      </c>
      <c r="DW3">
        <v>10.942430388270884</v>
      </c>
      <c r="DX3">
        <v>11.03720385532529</v>
      </c>
      <c r="DY3">
        <v>11.138640592881572</v>
      </c>
      <c r="DZ3">
        <v>11.244455042771321</v>
      </c>
      <c r="EA3">
        <v>11.352279541147682</v>
      </c>
      <c r="EB3">
        <v>11.459669492905503</v>
      </c>
      <c r="EC3">
        <v>11.564104055646679</v>
      </c>
      <c r="ED3">
        <v>11.663005786822618</v>
      </c>
      <c r="EE3">
        <v>11.753794238421074</v>
      </c>
      <c r="EF3">
        <v>11.833972745481347</v>
      </c>
      <c r="EG3">
        <v>11.901235846152638</v>
      </c>
      <c r="EH3">
        <v>11.953580886203493</v>
      </c>
      <c r="EI3">
        <v>11.989409477970495</v>
      </c>
      <c r="EJ3">
        <v>12.007609044636382</v>
      </c>
    </row>
    <row r="4" spans="1:186">
      <c r="B4" t="s">
        <v>89</v>
      </c>
      <c r="CY4">
        <v>0</v>
      </c>
      <c r="DP4" s="23">
        <v>43388</v>
      </c>
      <c r="DQ4">
        <v>12.51683450796534</v>
      </c>
      <c r="DR4">
        <v>12.516436915322966</v>
      </c>
      <c r="DS4">
        <v>12.515653019433769</v>
      </c>
      <c r="DT4">
        <v>12.514507735069955</v>
      </c>
      <c r="DU4">
        <v>12.513042119032134</v>
      </c>
      <c r="DV4">
        <v>12.511312621255982</v>
      </c>
      <c r="DW4">
        <v>12.509384032972218</v>
      </c>
      <c r="DX4">
        <v>12.507315758329096</v>
      </c>
      <c r="DY4">
        <v>12.505145617739306</v>
      </c>
      <c r="DZ4">
        <v>12.502879861329214</v>
      </c>
      <c r="EA4">
        <v>12.500498588624419</v>
      </c>
      <c r="EB4">
        <v>12.497978857312722</v>
      </c>
      <c r="EC4">
        <v>12.495325380745323</v>
      </c>
      <c r="ED4">
        <v>12.492591428994407</v>
      </c>
      <c r="EE4">
        <v>12.489879868652979</v>
      </c>
      <c r="EF4">
        <v>12.487326870682933</v>
      </c>
      <c r="EG4">
        <v>12.485078071880483</v>
      </c>
      <c r="EH4">
        <v>12.483266740562279</v>
      </c>
      <c r="EI4">
        <v>12.481999102657033</v>
      </c>
      <c r="EJ4">
        <v>12.481347265823812</v>
      </c>
    </row>
    <row r="5" spans="1:186">
      <c r="B5" t="s">
        <v>88</v>
      </c>
      <c r="W5" s="24" t="s">
        <v>87</v>
      </c>
      <c r="CY5">
        <v>0.5</v>
      </c>
      <c r="DN5" s="9"/>
    </row>
    <row r="6" spans="1:186">
      <c r="B6" t="s">
        <v>86</v>
      </c>
      <c r="DN6" s="9"/>
    </row>
    <row r="7" spans="1:186">
      <c r="B7" t="s">
        <v>85</v>
      </c>
      <c r="BF7" t="s">
        <v>84</v>
      </c>
      <c r="CD7" t="s">
        <v>83</v>
      </c>
      <c r="DN7" s="9"/>
    </row>
    <row r="8" spans="1:186">
      <c r="C8" t="s">
        <v>82</v>
      </c>
      <c r="X8" t="s">
        <v>81</v>
      </c>
      <c r="CD8" t="s">
        <v>80</v>
      </c>
      <c r="DN8" s="9"/>
    </row>
    <row r="9" spans="1:186" ht="15.75" thickBot="1">
      <c r="B9" s="1" t="s">
        <v>67</v>
      </c>
      <c r="X9">
        <v>0.5</v>
      </c>
      <c r="Y9">
        <v>1</v>
      </c>
      <c r="Z9">
        <v>1.5</v>
      </c>
      <c r="AA9">
        <v>2</v>
      </c>
      <c r="AB9">
        <v>2.5</v>
      </c>
      <c r="AC9">
        <v>3</v>
      </c>
      <c r="AD9">
        <v>3.5</v>
      </c>
      <c r="AE9">
        <v>4</v>
      </c>
      <c r="AF9">
        <v>4.5</v>
      </c>
      <c r="AG9">
        <v>5</v>
      </c>
      <c r="AH9">
        <v>5.5</v>
      </c>
      <c r="AI9">
        <v>6</v>
      </c>
      <c r="AJ9">
        <v>6.5</v>
      </c>
      <c r="AK9">
        <v>7</v>
      </c>
      <c r="AL9">
        <v>7.5</v>
      </c>
      <c r="AM9">
        <v>8</v>
      </c>
      <c r="AN9">
        <v>8.5</v>
      </c>
      <c r="AO9">
        <v>9</v>
      </c>
      <c r="AP9">
        <v>9.5</v>
      </c>
      <c r="AQ9">
        <v>10</v>
      </c>
      <c r="AR9">
        <v>10.5</v>
      </c>
      <c r="AS9">
        <v>11</v>
      </c>
      <c r="AT9">
        <v>11.5</v>
      </c>
      <c r="AU9">
        <v>12</v>
      </c>
      <c r="AV9">
        <v>12.5</v>
      </c>
      <c r="AW9">
        <v>13</v>
      </c>
      <c r="AX9">
        <v>13.5</v>
      </c>
      <c r="AY9">
        <v>14</v>
      </c>
      <c r="AZ9">
        <v>14.5</v>
      </c>
      <c r="BA9">
        <v>15</v>
      </c>
      <c r="BB9">
        <v>15.5</v>
      </c>
      <c r="BC9">
        <v>16</v>
      </c>
      <c r="BD9">
        <v>16.5</v>
      </c>
      <c r="BF9" s="1" t="s">
        <v>79</v>
      </c>
      <c r="CC9" s="1" t="s">
        <v>79</v>
      </c>
      <c r="DP9" s="1" t="s">
        <v>79</v>
      </c>
      <c r="EM9" s="1" t="s">
        <v>79</v>
      </c>
      <c r="FJ9" s="1" t="s">
        <v>79</v>
      </c>
    </row>
    <row r="10" spans="1:186" ht="15.75" thickBot="1">
      <c r="A10">
        <f>20*A14</f>
        <v>10</v>
      </c>
      <c r="B10" t="s">
        <v>15</v>
      </c>
      <c r="C10" s="2">
        <v>0.33751718016081966</v>
      </c>
      <c r="D10" s="3">
        <v>0.33751718016081966</v>
      </c>
      <c r="E10" s="3">
        <v>0.33751718016081966</v>
      </c>
      <c r="F10" s="3">
        <v>0.33751718016081966</v>
      </c>
      <c r="G10" s="4">
        <v>0.33751718016081966</v>
      </c>
      <c r="H10">
        <v>0.33751718016081966</v>
      </c>
      <c r="I10">
        <v>0.33751718016081966</v>
      </c>
      <c r="J10">
        <v>0.33751718016081966</v>
      </c>
      <c r="K10">
        <v>0.33751718016081966</v>
      </c>
      <c r="L10" s="22">
        <v>0.33751718016081966</v>
      </c>
      <c r="M10" s="3">
        <v>24.915620704959796</v>
      </c>
      <c r="N10" s="3">
        <v>24.915620704959796</v>
      </c>
      <c r="O10" s="3">
        <v>24.915620704959796</v>
      </c>
      <c r="P10" s="3">
        <v>24.915620704959796</v>
      </c>
      <c r="Q10" s="4">
        <v>24.915620704959796</v>
      </c>
      <c r="R10">
        <v>24.915620704959796</v>
      </c>
      <c r="S10">
        <v>24.915620704959796</v>
      </c>
      <c r="T10">
        <v>24.915620704959796</v>
      </c>
      <c r="U10">
        <v>24.915620704959796</v>
      </c>
      <c r="V10">
        <v>24.915620704959796</v>
      </c>
      <c r="W10" s="23">
        <v>43115</v>
      </c>
      <c r="X10" s="5">
        <v>15.021330652561435</v>
      </c>
      <c r="Y10" s="6">
        <v>15.945333277591411</v>
      </c>
      <c r="Z10" s="6">
        <v>16.741811883425019</v>
      </c>
      <c r="AA10" s="6">
        <v>17.392879876864949</v>
      </c>
      <c r="AB10" s="6">
        <v>17.905428540796905</v>
      </c>
      <c r="AC10">
        <v>18.297035748951259</v>
      </c>
      <c r="AD10">
        <v>18.586424634614289</v>
      </c>
      <c r="AE10">
        <v>18.789550738405904</v>
      </c>
      <c r="AF10">
        <v>18.918415103652386</v>
      </c>
      <c r="AG10">
        <v>18.980902996775416</v>
      </c>
      <c r="AI10" s="6">
        <v>9.596173603220711</v>
      </c>
      <c r="AJ10" s="6">
        <v>10.191196927009544</v>
      </c>
      <c r="AK10" s="6">
        <v>10.714714275052318</v>
      </c>
      <c r="AL10" s="6">
        <v>11.145831372185697</v>
      </c>
      <c r="AM10" s="7">
        <v>11.484962096859192</v>
      </c>
      <c r="AN10">
        <v>11.742345224242039</v>
      </c>
      <c r="AO10">
        <v>11.930551262178659</v>
      </c>
      <c r="AP10">
        <v>12.061070804028995</v>
      </c>
      <c r="AQ10">
        <v>12.142959847695744</v>
      </c>
      <c r="AR10">
        <v>12.182360976037787</v>
      </c>
      <c r="AT10" s="6">
        <v>17.062255379824666</v>
      </c>
      <c r="AU10" s="6">
        <v>17.077460793345285</v>
      </c>
      <c r="AV10" s="6">
        <v>17.410996141001526</v>
      </c>
      <c r="AW10" s="6">
        <v>17.795912591114082</v>
      </c>
      <c r="AX10" s="7">
        <v>18.142103819624719</v>
      </c>
      <c r="AY10">
        <v>18.424404946369766</v>
      </c>
      <c r="AZ10">
        <v>18.640579598734625</v>
      </c>
      <c r="BA10">
        <v>18.795451942303078</v>
      </c>
      <c r="BB10">
        <v>18.894860543414154</v>
      </c>
      <c r="BC10">
        <v>18.943357686005893</v>
      </c>
      <c r="BE10">
        <v>10</v>
      </c>
      <c r="BF10" t="s">
        <v>15</v>
      </c>
      <c r="BG10" s="2">
        <v>0.33751718016081966</v>
      </c>
      <c r="BH10" s="3">
        <v>0.33751718016081966</v>
      </c>
      <c r="BI10" s="3">
        <v>0.33751718016081966</v>
      </c>
      <c r="BJ10" s="3">
        <v>0.33751718016081966</v>
      </c>
      <c r="BK10" s="4">
        <v>0.33751718016081966</v>
      </c>
      <c r="BL10">
        <v>0.33751718016081966</v>
      </c>
      <c r="BM10">
        <v>0.33751718016081966</v>
      </c>
      <c r="BN10">
        <v>0.33751718016081966</v>
      </c>
      <c r="BO10">
        <v>0.33751718016081966</v>
      </c>
      <c r="BP10" s="22">
        <v>0.33751718016081966</v>
      </c>
      <c r="BQ10" s="3">
        <v>24.915620704959796</v>
      </c>
      <c r="BR10" s="3">
        <v>24.915620704959796</v>
      </c>
      <c r="BS10" s="3">
        <v>24.915620704959796</v>
      </c>
      <c r="BT10" s="3">
        <v>24.915620704959796</v>
      </c>
      <c r="BU10" s="4">
        <v>24.915620704959796</v>
      </c>
      <c r="BV10">
        <v>24.915620704959796</v>
      </c>
      <c r="BW10">
        <v>24.915620704959796</v>
      </c>
      <c r="BX10">
        <v>24.915620704959796</v>
      </c>
      <c r="BY10">
        <v>24.915620704959796</v>
      </c>
      <c r="BZ10">
        <v>24.915620704959796</v>
      </c>
      <c r="CB10">
        <v>10</v>
      </c>
      <c r="CC10" t="s">
        <v>15</v>
      </c>
      <c r="CD10" s="2">
        <v>0.33751718016081966</v>
      </c>
      <c r="CE10" s="3">
        <v>0.33751718016081966</v>
      </c>
      <c r="CF10" s="3">
        <v>0.33751718016081966</v>
      </c>
      <c r="CG10" s="3">
        <v>0.33751718016081966</v>
      </c>
      <c r="CH10" s="4">
        <v>0.33751718016081966</v>
      </c>
      <c r="CI10">
        <v>0.33751718016081966</v>
      </c>
      <c r="CJ10">
        <v>0.33751718016081966</v>
      </c>
      <c r="CK10">
        <v>0.33751718016081966</v>
      </c>
      <c r="CL10">
        <v>0.33751718016081966</v>
      </c>
      <c r="CM10" s="22">
        <v>0.33751718016081966</v>
      </c>
      <c r="CN10" s="3">
        <v>20</v>
      </c>
      <c r="CO10" s="3">
        <v>24.915620704959796</v>
      </c>
      <c r="CP10" s="3">
        <v>24.915620704959796</v>
      </c>
      <c r="CQ10" s="3">
        <v>24.915620704959796</v>
      </c>
      <c r="CR10" s="4">
        <v>24.915620704959796</v>
      </c>
      <c r="CS10">
        <v>24.915620704959796</v>
      </c>
      <c r="CT10">
        <v>24.915620704959796</v>
      </c>
      <c r="CU10">
        <v>24.915620704959796</v>
      </c>
      <c r="CV10">
        <v>24.915620704959796</v>
      </c>
      <c r="CW10">
        <v>24.915620704959796</v>
      </c>
      <c r="CY10">
        <v>0</v>
      </c>
      <c r="CZ10" s="2">
        <f t="shared" ref="CZ10:CZ23" si="0">DQ32</f>
        <v>2.0814433423055334E-4</v>
      </c>
      <c r="DA10" s="2">
        <f t="shared" ref="DA10:DA23" si="1">DQ53</f>
        <v>10.006374630097763</v>
      </c>
      <c r="DB10" s="2">
        <f t="shared" ref="DB10:DB23" si="2">DQ74</f>
        <v>19.999844525018389</v>
      </c>
      <c r="DC10" s="2">
        <f t="shared" ref="DC10:DC23" si="3">DQ95</f>
        <v>10.002382957402336</v>
      </c>
      <c r="DD10" s="6"/>
      <c r="DE10" s="2">
        <f t="shared" ref="DE10:DE23" si="4">DV32</f>
        <v>2.0814433423055334E-4</v>
      </c>
      <c r="DF10" s="2">
        <f t="shared" ref="DF10:DF23" si="5">DV53</f>
        <v>10.006374630097763</v>
      </c>
      <c r="DG10" s="2">
        <f t="shared" ref="DG10:DG23" si="6">DV74</f>
        <v>19.999844525018389</v>
      </c>
      <c r="DH10" s="2">
        <f t="shared" ref="DH10:DH23" si="7">DV95</f>
        <v>10.002382957402336</v>
      </c>
      <c r="DI10" s="2">
        <f t="shared" ref="DI10:DI23" si="8">DZ32</f>
        <v>2.0814433423055334E-4</v>
      </c>
      <c r="DJ10" s="2">
        <f t="shared" ref="DJ10:DJ23" si="9">DZ53</f>
        <v>10.006374630097763</v>
      </c>
      <c r="DK10" s="2">
        <f t="shared" ref="DK10:DK23" si="10">DZ74</f>
        <v>19.999844525018389</v>
      </c>
      <c r="DL10" s="2">
        <f t="shared" ref="DL10:DL23" si="11">DZ95</f>
        <v>10.002382957402336</v>
      </c>
      <c r="DN10" s="6"/>
      <c r="DO10">
        <v>10</v>
      </c>
      <c r="DP10" t="s">
        <v>15</v>
      </c>
      <c r="DQ10" s="2">
        <v>0.33751718016081966</v>
      </c>
      <c r="DR10" s="3">
        <v>0.33751718016081966</v>
      </c>
      <c r="DS10" s="3">
        <v>0.33751718016081966</v>
      </c>
      <c r="DT10" s="3">
        <v>0.33751718016081966</v>
      </c>
      <c r="DU10" s="4">
        <v>0.33751718016081966</v>
      </c>
      <c r="DV10">
        <v>0.33751718016081966</v>
      </c>
      <c r="DW10">
        <v>0.33751718016081966</v>
      </c>
      <c r="DX10">
        <v>0.33751718016081966</v>
      </c>
      <c r="DY10">
        <v>0.33751718016081966</v>
      </c>
      <c r="DZ10" s="22">
        <v>0.33751718016081966</v>
      </c>
      <c r="EA10" s="3">
        <v>24.915620704959796</v>
      </c>
      <c r="EB10" s="3">
        <v>24.915620704959796</v>
      </c>
      <c r="EC10" s="3">
        <v>24.915620704959796</v>
      </c>
      <c r="ED10" s="3">
        <v>24.915620704959796</v>
      </c>
      <c r="EE10" s="4">
        <v>24.915620704959796</v>
      </c>
      <c r="EF10">
        <v>24.915620704959796</v>
      </c>
      <c r="EG10">
        <v>24.915620704959796</v>
      </c>
      <c r="EH10">
        <v>24.915620704959796</v>
      </c>
      <c r="EI10">
        <v>24.915620704959796</v>
      </c>
      <c r="EJ10">
        <v>24.915620704959796</v>
      </c>
      <c r="EL10">
        <v>10</v>
      </c>
      <c r="EM10" t="s">
        <v>15</v>
      </c>
      <c r="EN10" s="2">
        <v>0.33751718016081966</v>
      </c>
      <c r="EO10" s="3">
        <v>0.33751718016081966</v>
      </c>
      <c r="EP10" s="3">
        <v>0.33751718016081966</v>
      </c>
      <c r="EQ10" s="3">
        <v>0.33751718016081966</v>
      </c>
      <c r="ER10" s="4">
        <v>0.33751718016081966</v>
      </c>
      <c r="ES10">
        <v>0.33751718016081966</v>
      </c>
      <c r="ET10">
        <v>0.33751718016081966</v>
      </c>
      <c r="EU10">
        <v>0.33751718016081966</v>
      </c>
      <c r="EV10">
        <v>0.33751718016081966</v>
      </c>
      <c r="EW10" s="22">
        <v>0.33751718016081966</v>
      </c>
      <c r="EX10" s="3">
        <v>24.915620704959796</v>
      </c>
      <c r="EY10" s="3">
        <v>24.915620704959796</v>
      </c>
      <c r="EZ10" s="3">
        <v>24.915620704959796</v>
      </c>
      <c r="FA10" s="3">
        <v>24.915620704959796</v>
      </c>
      <c r="FB10" s="4">
        <v>24.915620704959796</v>
      </c>
      <c r="FC10">
        <v>24.915620704959796</v>
      </c>
      <c r="FD10">
        <v>24.915620704959796</v>
      </c>
      <c r="FE10">
        <v>24.915620704959796</v>
      </c>
      <c r="FF10">
        <v>24.915620704959796</v>
      </c>
      <c r="FG10">
        <v>24.915620704959796</v>
      </c>
      <c r="FI10">
        <v>10</v>
      </c>
      <c r="FJ10" t="s">
        <v>15</v>
      </c>
      <c r="FK10" s="2">
        <v>0.33751718016081966</v>
      </c>
      <c r="FL10" s="3">
        <v>0.33751718016081966</v>
      </c>
      <c r="FM10" s="3">
        <v>0.33751718016081966</v>
      </c>
      <c r="FN10" s="3">
        <v>0.33751718016081966</v>
      </c>
      <c r="FO10" s="4">
        <v>0.33751718016081966</v>
      </c>
      <c r="FP10">
        <v>0.33751718016081966</v>
      </c>
      <c r="FQ10">
        <v>0.33751718016081966</v>
      </c>
      <c r="FR10">
        <v>0.33751718016081966</v>
      </c>
      <c r="FS10">
        <v>0.33751718016081966</v>
      </c>
      <c r="FT10" s="22">
        <v>0.33751718016081966</v>
      </c>
      <c r="FU10" s="3">
        <v>24.915620704959796</v>
      </c>
      <c r="FV10" s="3">
        <v>24.915620704959796</v>
      </c>
      <c r="FW10" s="3">
        <v>24.915620704959796</v>
      </c>
      <c r="FX10" s="3">
        <v>24.915620704959796</v>
      </c>
      <c r="FY10" s="4">
        <v>24.915620704959796</v>
      </c>
      <c r="FZ10">
        <v>24.915620704959796</v>
      </c>
      <c r="GA10">
        <v>24.915620704959796</v>
      </c>
      <c r="GB10">
        <v>24.915620704959796</v>
      </c>
      <c r="GC10">
        <v>24.915620704959796</v>
      </c>
      <c r="GD10">
        <v>24.915620704959796</v>
      </c>
    </row>
    <row r="11" spans="1:186" ht="15.75" thickBot="1">
      <c r="A11">
        <f>13*A14</f>
        <v>6.5</v>
      </c>
      <c r="B11" t="s">
        <v>16</v>
      </c>
      <c r="C11" s="5">
        <v>2.5486138681714428</v>
      </c>
      <c r="D11" s="6">
        <v>2.5595604288595233</v>
      </c>
      <c r="E11" s="6">
        <v>2.5830542424042418</v>
      </c>
      <c r="F11" s="6">
        <v>2.6226111917196069</v>
      </c>
      <c r="G11" s="7">
        <v>2.6843651494429346</v>
      </c>
      <c r="H11">
        <v>2.7783145755554859</v>
      </c>
      <c r="I11">
        <v>2.920372038662217</v>
      </c>
      <c r="J11">
        <v>3.1357571481525626</v>
      </c>
      <c r="K11">
        <v>3.4661276740214682</v>
      </c>
      <c r="L11" s="22">
        <v>3.9961478101241923</v>
      </c>
      <c r="M11" s="6">
        <v>15.060935278088792</v>
      </c>
      <c r="N11" s="6">
        <v>15.925495849390341</v>
      </c>
      <c r="O11" s="6">
        <v>16.653078471749318</v>
      </c>
      <c r="P11" s="6">
        <v>17.236106734714443</v>
      </c>
      <c r="Q11" s="7">
        <v>17.686922574578485</v>
      </c>
      <c r="R11">
        <v>18.025751703789993</v>
      </c>
      <c r="S11">
        <v>18.272500831147777</v>
      </c>
      <c r="T11">
        <v>18.443577620965023</v>
      </c>
      <c r="U11">
        <v>18.551096069051255</v>
      </c>
      <c r="V11">
        <v>18.602926710270339</v>
      </c>
      <c r="W11" s="23">
        <v>43160</v>
      </c>
      <c r="X11" s="5">
        <v>15.060935278088792</v>
      </c>
      <c r="Y11" s="6">
        <v>15.925495849390341</v>
      </c>
      <c r="Z11" s="6">
        <v>16.653078471749318</v>
      </c>
      <c r="AA11" s="6">
        <v>17.236106734714443</v>
      </c>
      <c r="AB11" s="6">
        <v>17.686922574578485</v>
      </c>
      <c r="AC11">
        <v>18.025751703789993</v>
      </c>
      <c r="AD11">
        <v>18.272500831147777</v>
      </c>
      <c r="AE11">
        <v>18.443577620965023</v>
      </c>
      <c r="AF11">
        <v>18.551096069051255</v>
      </c>
      <c r="AG11">
        <v>18.602926710270339</v>
      </c>
      <c r="AI11" s="6">
        <v>10.036914412003966</v>
      </c>
      <c r="AJ11" s="6">
        <v>10.594669843923846</v>
      </c>
      <c r="AK11" s="6">
        <v>11.06603913726291</v>
      </c>
      <c r="AL11" s="6">
        <v>11.44058243259771</v>
      </c>
      <c r="AM11" s="7">
        <v>11.725110623388854</v>
      </c>
      <c r="AN11">
        <v>11.933689250167886</v>
      </c>
      <c r="AO11">
        <v>12.081156300738625</v>
      </c>
      <c r="AP11">
        <v>12.180324215323216</v>
      </c>
      <c r="AQ11">
        <v>12.240994829350665</v>
      </c>
      <c r="AR11">
        <v>12.26970325540665</v>
      </c>
      <c r="AT11" s="6">
        <v>17.213872917701611</v>
      </c>
      <c r="AU11" s="6">
        <v>17.240008728935418</v>
      </c>
      <c r="AV11" s="6">
        <v>17.548729032024273</v>
      </c>
      <c r="AW11" s="6">
        <v>17.896616191278191</v>
      </c>
      <c r="AX11" s="7">
        <v>18.204137930856287</v>
      </c>
      <c r="AY11">
        <v>18.451111533431813</v>
      </c>
      <c r="AZ11">
        <v>18.637698300824361</v>
      </c>
      <c r="BA11">
        <v>18.769864104892502</v>
      </c>
      <c r="BB11">
        <v>18.853966586456462</v>
      </c>
      <c r="BC11">
        <v>18.894773821055953</v>
      </c>
      <c r="BE11">
        <v>6.5</v>
      </c>
      <c r="BF11" t="s">
        <v>16</v>
      </c>
      <c r="BG11" s="5">
        <v>2.2686129138316415</v>
      </c>
      <c r="BH11" s="6">
        <v>2.2733350768332863</v>
      </c>
      <c r="BI11" s="6">
        <v>2.2838108699372555</v>
      </c>
      <c r="BJ11" s="6">
        <v>2.3023078643967554</v>
      </c>
      <c r="BK11" s="7">
        <v>2.332788319598222</v>
      </c>
      <c r="BL11">
        <v>2.3817274059647633</v>
      </c>
      <c r="BM11">
        <v>2.4594727389294877</v>
      </c>
      <c r="BN11">
        <v>2.582527364551654</v>
      </c>
      <c r="BO11">
        <v>2.7783463213714699</v>
      </c>
      <c r="BP11" s="22">
        <v>3.1026098396057669</v>
      </c>
      <c r="BQ11" s="6">
        <v>10.036914412003966</v>
      </c>
      <c r="BR11" s="6">
        <v>10.594669843923846</v>
      </c>
      <c r="BS11" s="6">
        <v>11.06603913726291</v>
      </c>
      <c r="BT11" s="6">
        <v>11.44058243259771</v>
      </c>
      <c r="BU11" s="7">
        <v>11.725110623388854</v>
      </c>
      <c r="BV11">
        <v>11.933689250167886</v>
      </c>
      <c r="BW11">
        <v>12.081156300738625</v>
      </c>
      <c r="BX11">
        <v>12.180324215323216</v>
      </c>
      <c r="BY11">
        <v>12.240994829350665</v>
      </c>
      <c r="BZ11">
        <v>12.26970325540665</v>
      </c>
      <c r="CB11">
        <v>6.5</v>
      </c>
      <c r="CC11" t="s">
        <v>16</v>
      </c>
      <c r="CD11" s="5">
        <v>2.5728880726897549</v>
      </c>
      <c r="CE11" s="6">
        <v>2.5850445432896052</v>
      </c>
      <c r="CF11" s="6">
        <v>2.6111196159727679</v>
      </c>
      <c r="CG11" s="6">
        <v>2.6549930575380878</v>
      </c>
      <c r="CH11" s="7">
        <v>2.7234624234971641</v>
      </c>
      <c r="CI11">
        <v>2.8276828373271843</v>
      </c>
      <c r="CJ11">
        <v>2.9855984930901323</v>
      </c>
      <c r="CK11">
        <v>3.2261606537373098</v>
      </c>
      <c r="CL11">
        <v>3.5986236925485815</v>
      </c>
      <c r="CM11" s="22">
        <v>4.2065769687650567</v>
      </c>
      <c r="CN11" s="6">
        <v>17.213872917701611</v>
      </c>
      <c r="CO11" s="6">
        <v>17.240008728935418</v>
      </c>
      <c r="CP11" s="6">
        <v>17.548729032024273</v>
      </c>
      <c r="CQ11" s="6">
        <v>17.896616191278191</v>
      </c>
      <c r="CR11" s="7">
        <v>18.204137930856287</v>
      </c>
      <c r="CS11">
        <v>18.451111533431813</v>
      </c>
      <c r="CT11">
        <v>18.637698300824361</v>
      </c>
      <c r="CU11">
        <v>18.769864104892502</v>
      </c>
      <c r="CV11">
        <v>18.853966586456462</v>
      </c>
      <c r="CW11">
        <v>18.894773821055953</v>
      </c>
      <c r="CY11">
        <v>0.5</v>
      </c>
      <c r="CZ11" s="2">
        <f t="shared" si="0"/>
        <v>1.7601891317550431</v>
      </c>
      <c r="DA11" s="2">
        <f t="shared" si="1"/>
        <v>8.9119788238165931</v>
      </c>
      <c r="DB11" s="2">
        <f t="shared" si="2"/>
        <v>18.620405745306527</v>
      </c>
      <c r="DC11" s="2">
        <f t="shared" si="3"/>
        <v>11.458723376407638</v>
      </c>
      <c r="DD11" s="6"/>
      <c r="DE11" s="2">
        <f t="shared" si="4"/>
        <v>1.9997567877953293</v>
      </c>
      <c r="DF11" s="2">
        <f t="shared" si="5"/>
        <v>9.1398207924192789</v>
      </c>
      <c r="DG11" s="2">
        <f t="shared" si="6"/>
        <v>18.629220792571896</v>
      </c>
      <c r="DH11" s="2">
        <f t="shared" si="7"/>
        <v>11.480627387669756</v>
      </c>
      <c r="DI11" s="2">
        <f t="shared" si="8"/>
        <v>3.217364068859911</v>
      </c>
      <c r="DJ11" s="2">
        <f t="shared" si="9"/>
        <v>9.844112570366601</v>
      </c>
      <c r="DK11" s="2">
        <f t="shared" si="10"/>
        <v>18.433832664514235</v>
      </c>
      <c r="DL11" s="2">
        <f t="shared" si="11"/>
        <v>11.800605658033804</v>
      </c>
      <c r="DN11" s="6"/>
      <c r="DO11">
        <v>6.5</v>
      </c>
      <c r="DP11" t="s">
        <v>16</v>
      </c>
      <c r="DQ11" s="5">
        <v>2.3627212742493935</v>
      </c>
      <c r="DR11" s="6">
        <v>2.3725551903632245</v>
      </c>
      <c r="DS11" s="6">
        <v>2.3937509731271458</v>
      </c>
      <c r="DT11" s="6">
        <v>2.4296649258332237</v>
      </c>
      <c r="DU11" s="7">
        <v>2.4861535347054797</v>
      </c>
      <c r="DV11">
        <v>2.5727670073101261</v>
      </c>
      <c r="DW11">
        <v>2.7047169962997399</v>
      </c>
      <c r="DX11">
        <v>2.906147245750788</v>
      </c>
      <c r="DY11">
        <v>3.2170177946730121</v>
      </c>
      <c r="DZ11" s="22">
        <v>3.7185885434929271</v>
      </c>
      <c r="EA11" s="6">
        <v>14.23898483313228</v>
      </c>
      <c r="EB11" s="6">
        <v>15.054979701876809</v>
      </c>
      <c r="EC11" s="6">
        <v>15.737237293055856</v>
      </c>
      <c r="ED11" s="6">
        <v>16.280463908016884</v>
      </c>
      <c r="EE11" s="7">
        <v>16.697738146757874</v>
      </c>
      <c r="EF11">
        <v>17.009248239909123</v>
      </c>
      <c r="EG11">
        <v>17.234615461488332</v>
      </c>
      <c r="EH11">
        <v>17.389942077644186</v>
      </c>
      <c r="EI11">
        <v>17.487096810934261</v>
      </c>
      <c r="EJ11">
        <v>17.533786147442893</v>
      </c>
      <c r="EL11">
        <v>6.5</v>
      </c>
      <c r="EM11" t="s">
        <v>16</v>
      </c>
      <c r="EN11" s="5">
        <v>2.2217313845275668</v>
      </c>
      <c r="EO11" s="6">
        <v>2.2262982911322533</v>
      </c>
      <c r="EP11" s="6">
        <v>2.2364387274130122</v>
      </c>
      <c r="EQ11" s="6">
        <v>2.2543661774600343</v>
      </c>
      <c r="ER11" s="7">
        <v>2.2839497120903589</v>
      </c>
      <c r="ES11">
        <v>2.3315146717255533</v>
      </c>
      <c r="ET11">
        <v>2.4071733105993549</v>
      </c>
      <c r="EU11">
        <v>2.5270599240950093</v>
      </c>
      <c r="EV11">
        <v>2.7180262058972096</v>
      </c>
      <c r="EW11" s="22">
        <v>3.0345314471852842</v>
      </c>
      <c r="EX11" s="6">
        <v>9.8074948325893008</v>
      </c>
      <c r="EY11" s="6">
        <v>10.35123397961909</v>
      </c>
      <c r="EZ11" s="6">
        <v>10.809845636620906</v>
      </c>
      <c r="FA11" s="6">
        <v>11.173427903887363</v>
      </c>
      <c r="FB11" s="7">
        <v>11.448900347253966</v>
      </c>
      <c r="FC11">
        <v>11.6502341248987</v>
      </c>
      <c r="FD11">
        <v>11.792118365209141</v>
      </c>
      <c r="FE11">
        <v>11.887225774104394</v>
      </c>
      <c r="FF11">
        <v>11.945249489409909</v>
      </c>
      <c r="FG11">
        <v>11.972652351112172</v>
      </c>
      <c r="FI11">
        <v>6.5</v>
      </c>
      <c r="FJ11" t="s">
        <v>16</v>
      </c>
      <c r="FK11" s="5">
        <v>2.232297828776987</v>
      </c>
      <c r="FL11" s="6">
        <v>2.2373367692893371</v>
      </c>
      <c r="FM11" s="6">
        <v>2.2484801692857399</v>
      </c>
      <c r="FN11" s="6">
        <v>2.2680732868643041</v>
      </c>
      <c r="FO11" s="7">
        <v>2.3002226669086276</v>
      </c>
      <c r="FP11">
        <v>2.3516606851385937</v>
      </c>
      <c r="FQ11">
        <v>2.4331989197638353</v>
      </c>
      <c r="FR11">
        <v>2.5622197396832007</v>
      </c>
      <c r="FS11">
        <v>2.768031229134845</v>
      </c>
      <c r="FT11" s="22">
        <v>3.1110574615170825</v>
      </c>
      <c r="FU11" s="6">
        <v>10.522208754325149</v>
      </c>
      <c r="FV11" s="6">
        <v>10.841377512987455</v>
      </c>
      <c r="FW11" s="6">
        <v>11.183112740017977</v>
      </c>
      <c r="FX11" s="6">
        <v>11.478411541979529</v>
      </c>
      <c r="FY11" s="7">
        <v>11.710731576552941</v>
      </c>
      <c r="FZ11">
        <v>11.883523759135471</v>
      </c>
      <c r="GA11">
        <v>12.006229688842735</v>
      </c>
      <c r="GB11">
        <v>12.088686447549692</v>
      </c>
      <c r="GC11">
        <v>12.138990749797678</v>
      </c>
      <c r="GD11">
        <v>12.162729520989824</v>
      </c>
    </row>
    <row r="12" spans="1:186" ht="15.75" thickBot="1">
      <c r="A12">
        <f>SUM(M13:M23)-SUM(L13:L23)</f>
        <v>8.0338701128719379</v>
      </c>
      <c r="B12" s="8">
        <f>(A31-43116)</f>
        <v>-43116</v>
      </c>
      <c r="C12" s="5">
        <v>4.5800820162645657</v>
      </c>
      <c r="D12" s="6">
        <v>4.6007393791037359</v>
      </c>
      <c r="E12" s="6">
        <v>4.644965809075023</v>
      </c>
      <c r="F12" s="6">
        <v>4.71914152249966</v>
      </c>
      <c r="G12" s="7">
        <v>4.8343681915166732</v>
      </c>
      <c r="H12">
        <v>5.008705541168986</v>
      </c>
      <c r="I12">
        <v>5.2707270882685071</v>
      </c>
      <c r="J12">
        <v>5.6638897108755257</v>
      </c>
      <c r="K12">
        <v>6.2450330212252751</v>
      </c>
      <c r="L12" s="22">
        <v>7.0348952971308956</v>
      </c>
      <c r="M12" s="6">
        <v>14.201183289771704</v>
      </c>
      <c r="N12" s="6">
        <v>15.155250549158719</v>
      </c>
      <c r="O12" s="6">
        <v>15.972578721995463</v>
      </c>
      <c r="P12" s="6">
        <v>16.611222544980297</v>
      </c>
      <c r="Q12" s="7">
        <v>17.09582944313652</v>
      </c>
      <c r="R12">
        <v>17.456358468402922</v>
      </c>
      <c r="S12">
        <v>17.717652738435888</v>
      </c>
      <c r="T12">
        <v>17.89845670384522</v>
      </c>
      <c r="U12">
        <v>18.012013793029841</v>
      </c>
      <c r="V12">
        <v>18.066747617544468</v>
      </c>
      <c r="W12" s="23">
        <v>43205</v>
      </c>
      <c r="X12" s="5">
        <v>14.875785245388874</v>
      </c>
      <c r="Y12" s="6">
        <v>15.395054500870259</v>
      </c>
      <c r="Z12" s="6">
        <v>15.931945289499982</v>
      </c>
      <c r="AA12" s="6">
        <v>16.432500892272934</v>
      </c>
      <c r="AB12" s="6">
        <v>16.871033336739472</v>
      </c>
      <c r="AC12">
        <v>17.237507128115215</v>
      </c>
      <c r="AD12">
        <v>17.529157394813232</v>
      </c>
      <c r="AE12">
        <v>17.746230173336102</v>
      </c>
      <c r="AF12">
        <v>17.889931324522106</v>
      </c>
      <c r="AG12">
        <v>17.961439852590694</v>
      </c>
      <c r="AI12" s="6">
        <v>9.5736655895424505</v>
      </c>
      <c r="AJ12" s="6">
        <v>9.7416683174735201</v>
      </c>
      <c r="AK12" s="6">
        <v>9.9759576660894957</v>
      </c>
      <c r="AL12" s="6">
        <v>10.230959066859226</v>
      </c>
      <c r="AM12" s="7">
        <v>10.478262347675466</v>
      </c>
      <c r="AN12">
        <v>10.700428263507684</v>
      </c>
      <c r="AO12">
        <v>10.886756031545902</v>
      </c>
      <c r="AP12">
        <v>11.030724234186293</v>
      </c>
      <c r="AQ12">
        <v>11.128456494511836</v>
      </c>
      <c r="AR12">
        <v>11.177800393496019</v>
      </c>
      <c r="AT12" s="6">
        <v>17.230084275586158</v>
      </c>
      <c r="AU12" s="6">
        <v>16.807341785974863</v>
      </c>
      <c r="AV12" s="6">
        <v>16.859028834613948</v>
      </c>
      <c r="AW12" s="6">
        <v>17.076417200626814</v>
      </c>
      <c r="AX12" s="7">
        <v>17.334795574491235</v>
      </c>
      <c r="AY12">
        <v>17.580695954235551</v>
      </c>
      <c r="AZ12">
        <v>17.790175222549458</v>
      </c>
      <c r="BA12">
        <v>17.952287158848229</v>
      </c>
      <c r="BB12">
        <v>18.062062008768944</v>
      </c>
      <c r="BC12">
        <v>18.11734437590459</v>
      </c>
      <c r="BE12">
        <v>4.1716915149199849</v>
      </c>
      <c r="BF12" s="8">
        <v>-15</v>
      </c>
      <c r="BG12" s="5">
        <v>4.0265150381930024</v>
      </c>
      <c r="BH12" s="6">
        <v>4.0352598635605839</v>
      </c>
      <c r="BI12" s="6">
        <v>4.0546280603035108</v>
      </c>
      <c r="BJ12" s="6">
        <v>4.0887375454300239</v>
      </c>
      <c r="BK12" s="7">
        <v>4.1447582657751854</v>
      </c>
      <c r="BL12">
        <v>4.2343666079270905</v>
      </c>
      <c r="BM12">
        <v>4.3760748912303615</v>
      </c>
      <c r="BN12">
        <v>4.5981783006150367</v>
      </c>
      <c r="BO12">
        <v>4.9383054104265351</v>
      </c>
      <c r="BP12" s="22">
        <v>5.4137976231284037</v>
      </c>
      <c r="BQ12" s="6">
        <v>9.8670921787561348</v>
      </c>
      <c r="BR12" s="6">
        <v>10.45457184800536</v>
      </c>
      <c r="BS12" s="6">
        <v>10.95394892973804</v>
      </c>
      <c r="BT12" s="6">
        <v>11.338618603028049</v>
      </c>
      <c r="BU12" s="7">
        <v>11.624231837779321</v>
      </c>
      <c r="BV12">
        <v>11.830801014541402</v>
      </c>
      <c r="BW12">
        <v>11.97574729078848</v>
      </c>
      <c r="BX12">
        <v>12.072808888958582</v>
      </c>
      <c r="BY12">
        <v>12.132051264706931</v>
      </c>
      <c r="BZ12">
        <v>12.160050070095298</v>
      </c>
      <c r="CB12">
        <v>8.690659760688078</v>
      </c>
      <c r="CC12" s="8">
        <v>-15</v>
      </c>
      <c r="CD12" s="5">
        <v>4.6276538523501731</v>
      </c>
      <c r="CE12" s="6">
        <v>4.6505850643743152</v>
      </c>
      <c r="CF12" s="6">
        <v>4.6996435449120399</v>
      </c>
      <c r="CG12" s="6">
        <v>4.7818454511094979</v>
      </c>
      <c r="CH12" s="7">
        <v>4.9094365585571538</v>
      </c>
      <c r="CI12">
        <v>5.1024248852915237</v>
      </c>
      <c r="CJ12">
        <v>5.3926512497656063</v>
      </c>
      <c r="CK12">
        <v>5.8289231544962359</v>
      </c>
      <c r="CL12">
        <v>6.4759136668432076</v>
      </c>
      <c r="CM12" s="22">
        <v>7.3599010705743302</v>
      </c>
      <c r="CN12" s="6">
        <v>15.482823206763413</v>
      </c>
      <c r="CO12" s="6">
        <v>16.193304099291538</v>
      </c>
      <c r="CP12" s="6">
        <v>16.78184120852719</v>
      </c>
      <c r="CQ12" s="6">
        <v>17.251369358420614</v>
      </c>
      <c r="CR12" s="7">
        <v>17.617238165263831</v>
      </c>
      <c r="CS12">
        <v>17.895433366816391</v>
      </c>
      <c r="CT12">
        <v>18.100275019126659</v>
      </c>
      <c r="CU12">
        <v>18.243551394306451</v>
      </c>
      <c r="CV12">
        <v>18.334155067892677</v>
      </c>
      <c r="CW12">
        <v>18.377989478015433</v>
      </c>
      <c r="CY12">
        <v>1</v>
      </c>
      <c r="CZ12" s="2">
        <f t="shared" si="0"/>
        <v>3.4422808585177664</v>
      </c>
      <c r="DA12" s="2">
        <f t="shared" si="1"/>
        <v>8.2243300829326209</v>
      </c>
      <c r="DB12" s="2">
        <f t="shared" si="2"/>
        <v>17.30018313454238</v>
      </c>
      <c r="DC12" s="2">
        <f t="shared" si="3"/>
        <v>12.494917057176382</v>
      </c>
      <c r="DD12" s="6"/>
      <c r="DE12" s="2">
        <f t="shared" si="4"/>
        <v>3.8897521543876672</v>
      </c>
      <c r="DF12" s="2">
        <f t="shared" si="5"/>
        <v>8.6587510607654963</v>
      </c>
      <c r="DG12" s="2">
        <f t="shared" si="6"/>
        <v>17.322916753004698</v>
      </c>
      <c r="DH12" s="2">
        <f t="shared" si="7"/>
        <v>12.533329971021457</v>
      </c>
      <c r="DI12" s="2">
        <f t="shared" si="8"/>
        <v>5.930948633608577</v>
      </c>
      <c r="DJ12" s="2">
        <f t="shared" si="9"/>
        <v>9.9466762388194212</v>
      </c>
      <c r="DK12" s="2">
        <f t="shared" si="10"/>
        <v>17.038831837716959</v>
      </c>
      <c r="DL12" s="2">
        <f t="shared" si="11"/>
        <v>13.007173949696055</v>
      </c>
      <c r="DN12" s="6"/>
      <c r="DO12">
        <v>7.339256073685732</v>
      </c>
      <c r="DP12" s="8">
        <v>-15</v>
      </c>
      <c r="DQ12" s="5">
        <v>4.2087477779121523</v>
      </c>
      <c r="DR12" s="6">
        <v>4.2272565131052549</v>
      </c>
      <c r="DS12" s="6">
        <v>4.2670541187583568</v>
      </c>
      <c r="DT12" s="6">
        <v>4.3342322319174738</v>
      </c>
      <c r="DU12" s="7">
        <v>4.439390155483518</v>
      </c>
      <c r="DV12">
        <v>4.599771861882024</v>
      </c>
      <c r="DW12">
        <v>4.8426696410982446</v>
      </c>
      <c r="DX12">
        <v>5.209632733113458</v>
      </c>
      <c r="DY12">
        <v>5.755184866049917</v>
      </c>
      <c r="DZ12" s="22">
        <v>6.5002256212381573</v>
      </c>
      <c r="EA12" s="6">
        <v>13.298778248619556</v>
      </c>
      <c r="EB12" s="6">
        <v>14.197334372860015</v>
      </c>
      <c r="EC12" s="6">
        <v>14.962771269494811</v>
      </c>
      <c r="ED12" s="6">
        <v>15.557142107506282</v>
      </c>
      <c r="EE12" s="7">
        <v>16.005117682277131</v>
      </c>
      <c r="EF12">
        <v>16.336080462660149</v>
      </c>
      <c r="EG12">
        <v>16.574325560865798</v>
      </c>
      <c r="EH12">
        <v>16.738177174721098</v>
      </c>
      <c r="EI12">
        <v>16.840584866403329</v>
      </c>
      <c r="EJ12">
        <v>16.889788155388345</v>
      </c>
      <c r="EL12">
        <v>4.0965239055241938</v>
      </c>
      <c r="EM12" s="8">
        <v>-15</v>
      </c>
      <c r="EN12" s="5">
        <v>3.9319832323300368</v>
      </c>
      <c r="EO12" s="6">
        <v>3.9404442067685572</v>
      </c>
      <c r="EP12" s="6">
        <v>3.9591990782864119</v>
      </c>
      <c r="EQ12" s="6">
        <v>3.9922667177488211</v>
      </c>
      <c r="ER12" s="7">
        <v>4.0466469672360361</v>
      </c>
      <c r="ES12">
        <v>4.1337433704035753</v>
      </c>
      <c r="ET12">
        <v>4.271642022778094</v>
      </c>
      <c r="EU12">
        <v>4.4879962706350636</v>
      </c>
      <c r="EV12">
        <v>4.8196013062821406</v>
      </c>
      <c r="EW12" s="22">
        <v>5.2835015182631917</v>
      </c>
      <c r="EX12" s="6">
        <v>9.6317140275694193</v>
      </c>
      <c r="EY12" s="6">
        <v>10.204317058358727</v>
      </c>
      <c r="EZ12" s="6">
        <v>10.69021165749353</v>
      </c>
      <c r="FA12" s="6">
        <v>11.063685274291664</v>
      </c>
      <c r="FB12" s="7">
        <v>11.340259851305472</v>
      </c>
      <c r="FC12">
        <v>11.539691546474531</v>
      </c>
      <c r="FD12">
        <v>11.679176782007954</v>
      </c>
      <c r="FE12">
        <v>11.772281996030063</v>
      </c>
      <c r="FF12">
        <v>11.828950918809991</v>
      </c>
      <c r="FG12">
        <v>11.855681779063719</v>
      </c>
      <c r="FI12">
        <v>4.3555917844977898</v>
      </c>
      <c r="FJ12" s="8">
        <v>-15</v>
      </c>
      <c r="FK12" s="5">
        <v>3.9526638806106167</v>
      </c>
      <c r="FL12" s="6">
        <v>3.9620147225612388</v>
      </c>
      <c r="FM12" s="6">
        <v>3.9826537775943751</v>
      </c>
      <c r="FN12" s="6">
        <v>4.0188320511344537</v>
      </c>
      <c r="FO12" s="7">
        <v>4.0779629534806059</v>
      </c>
      <c r="FP12">
        <v>4.1721455042789906</v>
      </c>
      <c r="FQ12">
        <v>4.3206148559926705</v>
      </c>
      <c r="FR12">
        <v>4.552872753287974</v>
      </c>
      <c r="FS12">
        <v>4.908349483629423</v>
      </c>
      <c r="FT12" s="22">
        <v>5.4057246212895409</v>
      </c>
      <c r="FU12" s="6">
        <v>10.083770155368223</v>
      </c>
      <c r="FV12" s="6">
        <v>10.596139535482164</v>
      </c>
      <c r="FW12" s="6">
        <v>11.021909314601817</v>
      </c>
      <c r="FX12" s="6">
        <v>11.349095505929332</v>
      </c>
      <c r="FY12" s="7">
        <v>11.592044276928263</v>
      </c>
      <c r="FZ12">
        <v>11.767479020931763</v>
      </c>
      <c r="GA12">
        <v>11.890120370578467</v>
      </c>
      <c r="GB12">
        <v>11.97182430320091</v>
      </c>
      <c r="GC12">
        <v>12.021430231727578</v>
      </c>
      <c r="GD12">
        <v>12.04478173810319</v>
      </c>
    </row>
    <row r="13" spans="1:186" ht="15.75" thickBot="1">
      <c r="A13" s="9">
        <f>A14/100</f>
        <v>5.0000000000000001E-3</v>
      </c>
      <c r="B13" t="s">
        <v>17</v>
      </c>
      <c r="C13" s="5">
        <v>6.4005963551211655</v>
      </c>
      <c r="D13" s="6">
        <v>6.4287506914313584</v>
      </c>
      <c r="E13" s="6">
        <v>6.4887709812593499</v>
      </c>
      <c r="F13" s="6">
        <v>6.5887433762176721</v>
      </c>
      <c r="G13" s="7">
        <v>6.742650296066917</v>
      </c>
      <c r="H13">
        <v>6.973269678922275</v>
      </c>
      <c r="I13">
        <v>7.3177466962880775</v>
      </c>
      <c r="J13">
        <v>7.8395989929331336</v>
      </c>
      <c r="K13">
        <v>8.6605279872397283</v>
      </c>
      <c r="L13" s="6">
        <v>10.068305060643157</v>
      </c>
      <c r="M13" s="6">
        <v>12.964879848257192</v>
      </c>
      <c r="N13" s="6">
        <v>14.462008236078221</v>
      </c>
      <c r="O13" s="6">
        <v>15.426041416382455</v>
      </c>
      <c r="P13" s="6">
        <v>16.109516276173451</v>
      </c>
      <c r="Q13" s="7">
        <v>16.610024304537351</v>
      </c>
      <c r="R13">
        <v>16.977460308902877</v>
      </c>
      <c r="S13">
        <v>17.242531528757773</v>
      </c>
      <c r="T13">
        <v>17.425740629210729</v>
      </c>
      <c r="U13">
        <v>17.540823832553137</v>
      </c>
      <c r="V13">
        <v>17.596314583520634</v>
      </c>
      <c r="W13" s="23">
        <v>43296</v>
      </c>
      <c r="X13" s="5">
        <v>16.802143139318165</v>
      </c>
      <c r="Y13" s="6">
        <v>16.704927526436148</v>
      </c>
      <c r="Z13" s="6">
        <v>16.664434703165266</v>
      </c>
      <c r="AA13" s="6">
        <v>16.665501830364189</v>
      </c>
      <c r="AB13" s="6">
        <v>16.693558158150868</v>
      </c>
      <c r="AC13">
        <v>16.735707239282686</v>
      </c>
      <c r="AD13">
        <v>16.781382257962495</v>
      </c>
      <c r="AE13">
        <v>16.822427438829283</v>
      </c>
      <c r="AF13">
        <v>16.85295191057109</v>
      </c>
      <c r="AG13">
        <v>16.869147556829972</v>
      </c>
      <c r="AI13" s="6">
        <v>12.674220566049536</v>
      </c>
      <c r="AJ13" s="6">
        <v>12.25219624297479</v>
      </c>
      <c r="AK13" s="6">
        <v>11.894970216508009</v>
      </c>
      <c r="AL13" s="6">
        <v>11.612689509810551</v>
      </c>
      <c r="AM13" s="7">
        <v>11.400695678525365</v>
      </c>
      <c r="AN13">
        <v>11.247869619325673</v>
      </c>
      <c r="AO13">
        <v>11.142050124382655</v>
      </c>
      <c r="AP13">
        <v>11.072490318187771</v>
      </c>
      <c r="AQ13">
        <v>11.030825512384631</v>
      </c>
      <c r="AR13">
        <v>11.011409335446105</v>
      </c>
      <c r="AT13" s="6">
        <v>18.425615343936997</v>
      </c>
      <c r="AU13" s="6">
        <v>17.74364863018754</v>
      </c>
      <c r="AV13" s="6">
        <v>17.402062512561674</v>
      </c>
      <c r="AW13" s="6">
        <v>17.22679751062681</v>
      </c>
      <c r="AX13" s="7">
        <v>17.141778312898776</v>
      </c>
      <c r="AY13">
        <v>17.107398260493223</v>
      </c>
      <c r="AZ13">
        <v>17.100263530071793</v>
      </c>
      <c r="BA13">
        <v>17.105565637141957</v>
      </c>
      <c r="BB13">
        <v>17.113813730899469</v>
      </c>
      <c r="BC13">
        <v>17.119288706193199</v>
      </c>
      <c r="BE13" s="9">
        <v>5.0000000000000001E-3</v>
      </c>
      <c r="BF13" t="s">
        <v>17</v>
      </c>
      <c r="BG13" s="5">
        <v>5.58581222965568</v>
      </c>
      <c r="BH13" s="6">
        <v>5.597337129917916</v>
      </c>
      <c r="BI13" s="6">
        <v>5.6227891386076152</v>
      </c>
      <c r="BJ13" s="6">
        <v>5.6674004887624996</v>
      </c>
      <c r="BK13" s="7">
        <v>5.740213483676925</v>
      </c>
      <c r="BL13">
        <v>5.8559407560145544</v>
      </c>
      <c r="BM13">
        <v>6.0385188833577184</v>
      </c>
      <c r="BN13">
        <v>6.3286993038248589</v>
      </c>
      <c r="BO13">
        <v>6.8039663811119748</v>
      </c>
      <c r="BP13" s="6">
        <v>7.6455852194458265</v>
      </c>
      <c r="BQ13" s="6">
        <v>9.4160942608322902</v>
      </c>
      <c r="BR13" s="6">
        <v>10.31651586453436</v>
      </c>
      <c r="BS13" s="6">
        <v>10.884672304226626</v>
      </c>
      <c r="BT13" s="6">
        <v>11.27764219241808</v>
      </c>
      <c r="BU13" s="7">
        <v>11.556900829587072</v>
      </c>
      <c r="BV13">
        <v>11.75487742475798</v>
      </c>
      <c r="BW13">
        <v>11.892402626677642</v>
      </c>
      <c r="BX13">
        <v>11.983989666358092</v>
      </c>
      <c r="BY13">
        <v>12.039716038750772</v>
      </c>
      <c r="BZ13">
        <v>12.066009473663224</v>
      </c>
      <c r="CB13" s="9">
        <v>5.0000000000000001E-3</v>
      </c>
      <c r="CC13" t="s">
        <v>17</v>
      </c>
      <c r="CD13" s="5">
        <v>6.4696472581461819</v>
      </c>
      <c r="CE13" s="6">
        <v>6.5008838190636675</v>
      </c>
      <c r="CF13" s="6">
        <v>6.5674129655737152</v>
      </c>
      <c r="CG13" s="6">
        <v>6.6780819588609477</v>
      </c>
      <c r="CH13" s="7">
        <v>6.8482188551284473</v>
      </c>
      <c r="CI13">
        <v>7.1028553036914159</v>
      </c>
      <c r="CJ13">
        <v>7.4829220928118279</v>
      </c>
      <c r="CK13">
        <v>8.0585821797849846</v>
      </c>
      <c r="CL13">
        <v>8.9644910795803359</v>
      </c>
      <c r="CM13" s="6">
        <v>10.519328843898649</v>
      </c>
      <c r="CN13" s="6">
        <v>13.723211605420515</v>
      </c>
      <c r="CO13" s="6">
        <v>15.22285449253471</v>
      </c>
      <c r="CP13" s="6">
        <v>16.099976807508384</v>
      </c>
      <c r="CQ13" s="6">
        <v>16.687106933955352</v>
      </c>
      <c r="CR13" s="7">
        <v>17.105537693364369</v>
      </c>
      <c r="CS13">
        <v>17.409338085732273</v>
      </c>
      <c r="CT13">
        <v>17.627668296790265</v>
      </c>
      <c r="CU13">
        <v>17.778432762439188</v>
      </c>
      <c r="CV13">
        <v>17.873139306516109</v>
      </c>
      <c r="CW13">
        <v>17.918814245417263</v>
      </c>
      <c r="CY13">
        <v>1.5</v>
      </c>
      <c r="CZ13" s="2">
        <f t="shared" si="0"/>
        <v>4.9935583171209101</v>
      </c>
      <c r="DA13" s="2">
        <f t="shared" si="1"/>
        <v>7.8567885831636497</v>
      </c>
      <c r="DB13" s="2">
        <f t="shared" si="2"/>
        <v>16.080626854125438</v>
      </c>
      <c r="DC13" s="2">
        <f t="shared" si="3"/>
        <v>13.185378407195845</v>
      </c>
      <c r="DE13" s="2">
        <f t="shared" si="4"/>
        <v>5.5922401413602918</v>
      </c>
      <c r="DF13" s="2">
        <f t="shared" si="5"/>
        <v>8.4581159113416859</v>
      </c>
      <c r="DG13" s="2">
        <f t="shared" si="6"/>
        <v>16.125663232527518</v>
      </c>
      <c r="DH13" s="2">
        <f t="shared" si="7"/>
        <v>13.231471255003292</v>
      </c>
      <c r="DI13" s="2">
        <f t="shared" si="8"/>
        <v>8.714947177245941</v>
      </c>
      <c r="DJ13" s="2">
        <f t="shared" si="9"/>
        <v>10.477385379778703</v>
      </c>
      <c r="DK13" s="2">
        <f t="shared" si="10"/>
        <v>15.718001670162012</v>
      </c>
      <c r="DL13" s="2">
        <f t="shared" si="11"/>
        <v>13.934880980422546</v>
      </c>
      <c r="DO13" s="9">
        <v>5.0000000000000001E-3</v>
      </c>
      <c r="DP13" t="s">
        <v>17</v>
      </c>
      <c r="DQ13" s="5">
        <v>5.8446724122598184</v>
      </c>
      <c r="DR13" s="6">
        <v>5.8697811789307064</v>
      </c>
      <c r="DS13" s="6">
        <v>5.9235450402155623</v>
      </c>
      <c r="DT13" s="6">
        <v>6.0136886418784945</v>
      </c>
      <c r="DU13" s="7">
        <v>6.1535654731608869</v>
      </c>
      <c r="DV13">
        <v>6.3649204892417774</v>
      </c>
      <c r="DW13">
        <v>6.6831954469045165</v>
      </c>
      <c r="DX13">
        <v>7.1689460009723911</v>
      </c>
      <c r="DY13">
        <v>7.9380471997409012</v>
      </c>
      <c r="DZ13" s="6">
        <v>9.2640048854498875</v>
      </c>
      <c r="EA13" s="6">
        <v>12.002656846363838</v>
      </c>
      <c r="EB13" s="6">
        <v>13.411636079485321</v>
      </c>
      <c r="EC13" s="6">
        <v>14.313254935255902</v>
      </c>
      <c r="ED13" s="6">
        <v>14.948025491782523</v>
      </c>
      <c r="EE13" s="7">
        <v>15.409462895029321</v>
      </c>
      <c r="EF13">
        <v>15.745708361818552</v>
      </c>
      <c r="EG13">
        <v>15.986551891105352</v>
      </c>
      <c r="EH13">
        <v>16.151956614958426</v>
      </c>
      <c r="EI13">
        <v>16.255328668963429</v>
      </c>
      <c r="EJ13">
        <v>16.30500858880459</v>
      </c>
      <c r="EL13" s="9">
        <v>5.0000000000000001E-3</v>
      </c>
      <c r="EM13" t="s">
        <v>17</v>
      </c>
      <c r="EN13" s="5">
        <v>5.442094841869781</v>
      </c>
      <c r="EO13" s="6">
        <v>5.4532563265148823</v>
      </c>
      <c r="EP13" s="6">
        <v>5.4779222933795877</v>
      </c>
      <c r="EQ13" s="6">
        <v>5.5211972876257498</v>
      </c>
      <c r="ER13" s="7">
        <v>5.5919060013316271</v>
      </c>
      <c r="ES13">
        <v>5.7044121865588773</v>
      </c>
      <c r="ET13">
        <v>5.8820917436301272</v>
      </c>
      <c r="EU13">
        <v>6.1647480213466306</v>
      </c>
      <c r="EV13">
        <v>6.6280610405525584</v>
      </c>
      <c r="EW13" s="6">
        <v>7.449042144461572</v>
      </c>
      <c r="EX13" s="6">
        <v>9.1769161111375119</v>
      </c>
      <c r="EY13" s="6">
        <v>10.05477163914435</v>
      </c>
      <c r="EZ13" s="6">
        <v>10.607766434862372</v>
      </c>
      <c r="FA13" s="6">
        <v>10.989416435350156</v>
      </c>
      <c r="FB13" s="7">
        <v>11.259922593153712</v>
      </c>
      <c r="FC13">
        <v>11.451124374302159</v>
      </c>
      <c r="FD13">
        <v>11.583519433272032</v>
      </c>
      <c r="FE13">
        <v>11.671411408052762</v>
      </c>
      <c r="FF13">
        <v>11.724742378408184</v>
      </c>
      <c r="FG13">
        <v>11.74985769692837</v>
      </c>
      <c r="FI13" s="9">
        <v>5.0000000000000001E-3</v>
      </c>
      <c r="FJ13" t="s">
        <v>17</v>
      </c>
      <c r="FK13" s="5">
        <v>5.4720365052639357</v>
      </c>
      <c r="FL13" s="6">
        <v>5.4844100081059111</v>
      </c>
      <c r="FM13" s="6">
        <v>5.5116279050597417</v>
      </c>
      <c r="FN13" s="6">
        <v>5.5590759631431323</v>
      </c>
      <c r="FO13" s="7">
        <v>5.6360723704901927</v>
      </c>
      <c r="FP13">
        <v>5.7578001619143286</v>
      </c>
      <c r="FQ13">
        <v>5.9489995288272999</v>
      </c>
      <c r="FR13">
        <v>6.2518526781262729</v>
      </c>
      <c r="FS13">
        <v>6.7466638690531688</v>
      </c>
      <c r="FT13" s="6">
        <v>7.6214906164983347</v>
      </c>
      <c r="FU13" s="6">
        <v>9.4606687839215713</v>
      </c>
      <c r="FV13" s="6">
        <v>10.351700386638152</v>
      </c>
      <c r="FW13" s="6">
        <v>10.886927413504184</v>
      </c>
      <c r="FX13" s="6">
        <v>11.244887239580418</v>
      </c>
      <c r="FY13" s="7">
        <v>11.49385985598332</v>
      </c>
      <c r="FZ13">
        <v>11.667715540476657</v>
      </c>
      <c r="GA13">
        <v>11.787028163045781</v>
      </c>
      <c r="GB13">
        <v>11.865666599410984</v>
      </c>
      <c r="GC13">
        <v>11.913111318139345</v>
      </c>
      <c r="GD13">
        <v>11.935370000293426</v>
      </c>
    </row>
    <row r="14" spans="1:186" ht="15.75" thickBot="1">
      <c r="A14" s="10">
        <v>0.5</v>
      </c>
      <c r="B14" t="s">
        <v>18</v>
      </c>
      <c r="C14" s="5">
        <v>7.9955267899790803</v>
      </c>
      <c r="D14" s="6">
        <v>8.0284386529292551</v>
      </c>
      <c r="E14" s="6">
        <v>8.0981702446038462</v>
      </c>
      <c r="F14" s="6">
        <v>8.2131143264868545</v>
      </c>
      <c r="G14" s="7">
        <v>8.3874290231614967</v>
      </c>
      <c r="H14">
        <v>8.6433208045100276</v>
      </c>
      <c r="I14">
        <v>9.0149030572320257</v>
      </c>
      <c r="J14">
        <v>9.554543899445088</v>
      </c>
      <c r="K14">
        <v>10.341978238784248</v>
      </c>
      <c r="L14" s="6">
        <v>11.486436283240955</v>
      </c>
      <c r="M14" s="6">
        <v>13.037018202620475</v>
      </c>
      <c r="N14" s="6">
        <v>14.233667104073213</v>
      </c>
      <c r="O14" s="6">
        <v>15.109973476624951</v>
      </c>
      <c r="P14" s="6">
        <v>15.755915024683674</v>
      </c>
      <c r="Q14" s="7">
        <v>16.235219527656223</v>
      </c>
      <c r="R14">
        <v>16.589343872810243</v>
      </c>
      <c r="S14">
        <v>16.845955914360211</v>
      </c>
      <c r="T14">
        <v>17.023951212345786</v>
      </c>
      <c r="U14">
        <v>17.136061756294225</v>
      </c>
      <c r="V14">
        <v>17.190211130704636</v>
      </c>
      <c r="W14" s="23">
        <v>43388</v>
      </c>
      <c r="X14" s="5">
        <v>16.790011731494854</v>
      </c>
      <c r="Y14" s="6">
        <v>17.089182108559907</v>
      </c>
      <c r="Z14" s="6">
        <v>17.301041459326981</v>
      </c>
      <c r="AA14" s="6">
        <v>17.446577940532311</v>
      </c>
      <c r="AB14" s="6">
        <v>17.5437337517542</v>
      </c>
      <c r="AC14">
        <v>17.60710582571696</v>
      </c>
      <c r="AD14">
        <v>17.647504675367546</v>
      </c>
      <c r="AE14">
        <v>17.672401855135075</v>
      </c>
      <c r="AF14">
        <v>17.686647711964337</v>
      </c>
      <c r="AG14">
        <v>17.693108938158115</v>
      </c>
      <c r="AI14" s="6">
        <v>12.678096944597096</v>
      </c>
      <c r="AJ14" s="6">
        <v>12.683874436640565</v>
      </c>
      <c r="AK14" s="6">
        <v>12.61771195187254</v>
      </c>
      <c r="AL14" s="6">
        <v>12.513879614947129</v>
      </c>
      <c r="AM14" s="7">
        <v>12.396160075243202</v>
      </c>
      <c r="AN14">
        <v>12.280854386494296</v>
      </c>
      <c r="AO14">
        <v>12.178902619861967</v>
      </c>
      <c r="AP14">
        <v>12.097460637659687</v>
      </c>
      <c r="AQ14">
        <v>12.041028538699562</v>
      </c>
      <c r="AR14">
        <v>12.012216299256128</v>
      </c>
      <c r="AT14" s="6">
        <v>18.252186988868974</v>
      </c>
      <c r="AU14" s="6">
        <v>18.007044734248719</v>
      </c>
      <c r="AV14" s="6">
        <v>17.948053610527701</v>
      </c>
      <c r="AW14" s="6">
        <v>17.941838853538858</v>
      </c>
      <c r="AX14" s="7">
        <v>17.946384291924275</v>
      </c>
      <c r="AY14">
        <v>17.950094143566577</v>
      </c>
      <c r="AZ14">
        <v>17.951119551109802</v>
      </c>
      <c r="BA14">
        <v>17.950332492139811</v>
      </c>
      <c r="BB14">
        <v>17.94900149691572</v>
      </c>
      <c r="BC14">
        <v>17.948090068935727</v>
      </c>
      <c r="BE14" s="10">
        <v>0.5</v>
      </c>
      <c r="BF14" t="s">
        <v>18</v>
      </c>
      <c r="BG14" s="5">
        <v>6.9368442361077003</v>
      </c>
      <c r="BH14" s="6">
        <v>6.9496355006348161</v>
      </c>
      <c r="BI14" s="6">
        <v>6.9777647783865717</v>
      </c>
      <c r="BJ14" s="6">
        <v>7.0266983368699307</v>
      </c>
      <c r="BK14" s="7">
        <v>7.1056465610223949</v>
      </c>
      <c r="BL14">
        <v>7.2290263263018977</v>
      </c>
      <c r="BM14">
        <v>7.4189140006340812</v>
      </c>
      <c r="BN14">
        <v>7.7090421264753273</v>
      </c>
      <c r="BO14">
        <v>8.1504644754384596</v>
      </c>
      <c r="BP14" s="6">
        <v>8.8127134220418117</v>
      </c>
      <c r="BQ14" s="6">
        <v>9.7275460611896882</v>
      </c>
      <c r="BR14" s="6">
        <v>10.422514982217209</v>
      </c>
      <c r="BS14" s="6">
        <v>10.918843137735625</v>
      </c>
      <c r="BT14" s="6">
        <v>11.273228789945582</v>
      </c>
      <c r="BU14" s="7">
        <v>11.526467982722121</v>
      </c>
      <c r="BV14">
        <v>11.705831092382663</v>
      </c>
      <c r="BW14">
        <v>11.830159630055773</v>
      </c>
      <c r="BX14">
        <v>11.912785761655158</v>
      </c>
      <c r="BY14">
        <v>11.962974792670332</v>
      </c>
      <c r="BZ14">
        <v>11.986629034366668</v>
      </c>
      <c r="CB14" s="10">
        <v>0.5</v>
      </c>
      <c r="CC14" t="s">
        <v>18</v>
      </c>
      <c r="CD14" s="5">
        <v>8.0836308103065626</v>
      </c>
      <c r="CE14" s="6">
        <v>8.1201272296867391</v>
      </c>
      <c r="CF14" s="6">
        <v>8.1973654370852156</v>
      </c>
      <c r="CG14" s="6">
        <v>8.3244683004693023</v>
      </c>
      <c r="CH14" s="7">
        <v>8.5168378052762872</v>
      </c>
      <c r="CI14">
        <v>8.7986488810188614</v>
      </c>
      <c r="CJ14">
        <v>9.2070454350513327</v>
      </c>
      <c r="CK14">
        <v>9.7989797210571314</v>
      </c>
      <c r="CL14">
        <v>10.660793767160765</v>
      </c>
      <c r="CM14" s="6">
        <v>11.90911235139624</v>
      </c>
      <c r="CN14" s="6">
        <v>13.586936063672812</v>
      </c>
      <c r="CO14" s="6">
        <v>14.816784261203784</v>
      </c>
      <c r="CP14" s="6">
        <v>15.666708322866763</v>
      </c>
      <c r="CQ14" s="6">
        <v>16.263839254083045</v>
      </c>
      <c r="CR14" s="7">
        <v>16.692205424379683</v>
      </c>
      <c r="CS14">
        <v>17.00186253140156</v>
      </c>
      <c r="CT14">
        <v>17.223230833647744</v>
      </c>
      <c r="CU14">
        <v>17.37551633356512</v>
      </c>
      <c r="CV14">
        <v>17.470966192405324</v>
      </c>
      <c r="CW14">
        <v>17.516949439597504</v>
      </c>
      <c r="CY14">
        <v>2</v>
      </c>
      <c r="CZ14" s="2">
        <f t="shared" si="0"/>
        <v>6.380078857394742</v>
      </c>
      <c r="DA14" s="2">
        <f t="shared" si="1"/>
        <v>7.7304250789010327</v>
      </c>
      <c r="DB14" s="2">
        <f t="shared" si="2"/>
        <v>14.98639449601494</v>
      </c>
      <c r="DC14" s="2">
        <f t="shared" si="3"/>
        <v>13.598965055164502</v>
      </c>
      <c r="DE14" s="2">
        <f t="shared" si="4"/>
        <v>7.0584257189971984</v>
      </c>
      <c r="DF14" s="2">
        <f t="shared" si="5"/>
        <v>8.4461411481936501</v>
      </c>
      <c r="DG14" s="2">
        <f t="shared" si="6"/>
        <v>15.062948806317657</v>
      </c>
      <c r="DH14" s="2">
        <f t="shared" si="7"/>
        <v>13.642655893247195</v>
      </c>
      <c r="DI14" s="2">
        <f t="shared" si="8"/>
        <v>9.9515976810812923</v>
      </c>
      <c r="DJ14" s="2">
        <f t="shared" si="9"/>
        <v>10.54743671412629</v>
      </c>
      <c r="DK14" s="2">
        <f t="shared" si="10"/>
        <v>14.807200291833206</v>
      </c>
      <c r="DL14" s="2">
        <f t="shared" si="11"/>
        <v>14.188333095364658</v>
      </c>
      <c r="DO14" s="10">
        <v>0.5</v>
      </c>
      <c r="DP14" t="s">
        <v>18</v>
      </c>
      <c r="DQ14" s="5">
        <v>7.2561835689974972</v>
      </c>
      <c r="DR14" s="6">
        <v>7.2853284573562753</v>
      </c>
      <c r="DS14" s="6">
        <v>7.3473575822078852</v>
      </c>
      <c r="DT14" s="6">
        <v>7.4502995722933516</v>
      </c>
      <c r="DU14" s="7">
        <v>7.607692217394896</v>
      </c>
      <c r="DV14">
        <v>7.840755944814279</v>
      </c>
      <c r="DW14">
        <v>8.1820634018684402</v>
      </c>
      <c r="DX14">
        <v>8.6815671587612186</v>
      </c>
      <c r="DY14">
        <v>9.4152318250310998</v>
      </c>
      <c r="DZ14" s="6">
        <v>10.486986607621255</v>
      </c>
      <c r="EA14" s="6">
        <v>11.943516400174252</v>
      </c>
      <c r="EB14" s="6">
        <v>13.063430265969327</v>
      </c>
      <c r="EC14" s="6">
        <v>13.878875083517265</v>
      </c>
      <c r="ED14" s="6">
        <v>14.475828224508268</v>
      </c>
      <c r="EE14" s="7">
        <v>14.915455576562291</v>
      </c>
      <c r="EF14">
        <v>15.237760995550619</v>
      </c>
      <c r="EG14">
        <v>15.469577475480653</v>
      </c>
      <c r="EH14">
        <v>15.629304529129769</v>
      </c>
      <c r="EI14">
        <v>15.729376037766365</v>
      </c>
      <c r="EJ14">
        <v>15.777544921847928</v>
      </c>
      <c r="EL14" s="10">
        <v>0.5</v>
      </c>
      <c r="EM14" t="s">
        <v>18</v>
      </c>
      <c r="EN14" s="5">
        <v>6.7416511540732502</v>
      </c>
      <c r="EO14" s="6">
        <v>6.7540631192744893</v>
      </c>
      <c r="EP14" s="6">
        <v>6.7813694932505895</v>
      </c>
      <c r="EQ14" s="6">
        <v>6.8288999952842477</v>
      </c>
      <c r="ER14" s="7">
        <v>6.9056384121720953</v>
      </c>
      <c r="ES14">
        <v>7.025652717739864</v>
      </c>
      <c r="ET14">
        <v>7.2104925686967976</v>
      </c>
      <c r="EU14">
        <v>7.4930930256196477</v>
      </c>
      <c r="EV14">
        <v>7.9233036250800097</v>
      </c>
      <c r="EW14" s="6">
        <v>8.5690071614259757</v>
      </c>
      <c r="EX14" s="6">
        <v>9.4611658144060584</v>
      </c>
      <c r="EY14" s="6">
        <v>10.138369118796806</v>
      </c>
      <c r="EZ14" s="6">
        <v>10.621345837547691</v>
      </c>
      <c r="FA14" s="6">
        <v>10.965543073472972</v>
      </c>
      <c r="FB14" s="7">
        <v>11.210918313093474</v>
      </c>
      <c r="FC14">
        <v>11.384231913358727</v>
      </c>
      <c r="FD14">
        <v>11.504006670596326</v>
      </c>
      <c r="FE14">
        <v>11.583368359256783</v>
      </c>
      <c r="FF14">
        <v>11.631448305973887</v>
      </c>
      <c r="FG14">
        <v>11.654067358999711</v>
      </c>
      <c r="FI14" s="10">
        <v>0.5</v>
      </c>
      <c r="FJ14" t="s">
        <v>18</v>
      </c>
      <c r="FK14" s="5">
        <v>6.7796901236666578</v>
      </c>
      <c r="FL14" s="6">
        <v>6.7935201012297259</v>
      </c>
      <c r="FM14" s="6">
        <v>6.8237897821693032</v>
      </c>
      <c r="FN14" s="6">
        <v>6.8761032311319852</v>
      </c>
      <c r="FO14" s="7">
        <v>6.9599092533905589</v>
      </c>
      <c r="FP14">
        <v>7.0900079128879723</v>
      </c>
      <c r="FQ14">
        <v>7.289072067286793</v>
      </c>
      <c r="FR14">
        <v>7.5917376069395202</v>
      </c>
      <c r="FS14">
        <v>8.0503332145565203</v>
      </c>
      <c r="FT14" s="6">
        <v>8.7356560427790413</v>
      </c>
      <c r="FU14" s="6">
        <v>9.6772183724215477</v>
      </c>
      <c r="FV14" s="6">
        <v>10.373898891840119</v>
      </c>
      <c r="FW14" s="6">
        <v>10.856180818161784</v>
      </c>
      <c r="FX14" s="6">
        <v>11.19085756638836</v>
      </c>
      <c r="FY14" s="7">
        <v>11.424421826895742</v>
      </c>
      <c r="FZ14">
        <v>11.586669480866155</v>
      </c>
      <c r="GA14">
        <v>11.69731976897546</v>
      </c>
      <c r="GB14">
        <v>11.769858616931179</v>
      </c>
      <c r="GC14">
        <v>11.813448031107443</v>
      </c>
      <c r="GD14">
        <v>11.833846981151298</v>
      </c>
    </row>
    <row r="15" spans="1:186" ht="15.75" thickBot="1">
      <c r="A15" s="11">
        <v>2000</v>
      </c>
      <c r="B15" t="s">
        <v>19</v>
      </c>
      <c r="C15" s="12">
        <v>9.3634977807720912</v>
      </c>
      <c r="D15" s="13">
        <v>9.398430292031799</v>
      </c>
      <c r="E15" s="13">
        <v>9.4718858989874519</v>
      </c>
      <c r="F15" s="13">
        <v>9.5914133558390038</v>
      </c>
      <c r="G15" s="14">
        <v>9.7692659290242432</v>
      </c>
      <c r="H15">
        <v>10.02350612736968</v>
      </c>
      <c r="I15">
        <v>10.379257148090161</v>
      </c>
      <c r="J15">
        <v>10.869154070921848</v>
      </c>
      <c r="K15">
        <v>11.529560845539361</v>
      </c>
      <c r="L15" s="13">
        <v>12.38170204213209</v>
      </c>
      <c r="M15" s="13">
        <v>13.371062193911943</v>
      </c>
      <c r="N15" s="13">
        <v>14.255156029129287</v>
      </c>
      <c r="O15" s="13">
        <v>14.971980614613873</v>
      </c>
      <c r="P15" s="13">
        <v>15.532068625362948</v>
      </c>
      <c r="Q15" s="14">
        <v>15.96159690582496</v>
      </c>
      <c r="R15">
        <v>16.285266668553863</v>
      </c>
      <c r="S15">
        <v>16.522801402129858</v>
      </c>
      <c r="T15">
        <v>16.688970602791013</v>
      </c>
      <c r="U15">
        <v>16.794220033263159</v>
      </c>
      <c r="V15">
        <v>16.845219807724366</v>
      </c>
      <c r="BE15" s="11">
        <v>2000</v>
      </c>
      <c r="BF15" t="s">
        <v>19</v>
      </c>
      <c r="BG15" s="12">
        <v>8.0820126055620722</v>
      </c>
      <c r="BH15" s="13">
        <v>8.0945979472661271</v>
      </c>
      <c r="BI15" s="13">
        <v>8.1221395613825287</v>
      </c>
      <c r="BJ15" s="13">
        <v>8.1696195742168669</v>
      </c>
      <c r="BK15" s="14">
        <v>8.2451179801818419</v>
      </c>
      <c r="BL15">
        <v>8.360530513634723</v>
      </c>
      <c r="BM15">
        <v>8.5323795635147857</v>
      </c>
      <c r="BN15">
        <v>8.7821146619033854</v>
      </c>
      <c r="BO15">
        <v>9.1337393448074415</v>
      </c>
      <c r="BP15" s="13">
        <v>9.6019770974282412</v>
      </c>
      <c r="BQ15" s="13">
        <v>10.15439147350315</v>
      </c>
      <c r="BR15" s="13">
        <v>10.641444094024315</v>
      </c>
      <c r="BS15" s="13">
        <v>11.025795545068338</v>
      </c>
      <c r="BT15" s="13">
        <v>11.315334614537832</v>
      </c>
      <c r="BU15" s="14">
        <v>11.527841352380824</v>
      </c>
      <c r="BV15">
        <v>11.680290638658812</v>
      </c>
      <c r="BW15">
        <v>11.78656496522682</v>
      </c>
      <c r="BX15">
        <v>11.857337682290879</v>
      </c>
      <c r="BY15">
        <v>11.900340189343652</v>
      </c>
      <c r="BZ15">
        <v>11.920601863208695</v>
      </c>
      <c r="CB15" s="11">
        <v>2000</v>
      </c>
      <c r="CC15" t="s">
        <v>19</v>
      </c>
      <c r="CD15" s="12">
        <v>9.4679002351682264</v>
      </c>
      <c r="CE15" s="13">
        <v>9.5066256289937314</v>
      </c>
      <c r="CF15" s="13">
        <v>9.5879477856018429</v>
      </c>
      <c r="CG15" s="13">
        <v>9.7200047089828097</v>
      </c>
      <c r="CH15" s="14">
        <v>9.9159997878648003</v>
      </c>
      <c r="CI15">
        <v>10.195370439210443</v>
      </c>
      <c r="CJ15">
        <v>10.585067396514846</v>
      </c>
      <c r="CK15">
        <v>11.119843429510192</v>
      </c>
      <c r="CL15">
        <v>11.837647565534116</v>
      </c>
      <c r="CM15" s="13">
        <v>12.757961127452456</v>
      </c>
      <c r="CN15" s="13">
        <v>13.813631235298622</v>
      </c>
      <c r="CO15" s="13">
        <v>14.727508938142988</v>
      </c>
      <c r="CP15" s="13">
        <v>15.440810819972761</v>
      </c>
      <c r="CQ15" s="13">
        <v>15.978463528886005</v>
      </c>
      <c r="CR15" s="14">
        <v>16.37869839111724</v>
      </c>
      <c r="CS15">
        <v>16.673523769800507</v>
      </c>
      <c r="CT15">
        <v>16.886362106969969</v>
      </c>
      <c r="CU15">
        <v>17.033567466772368</v>
      </c>
      <c r="CV15">
        <v>17.126116146329974</v>
      </c>
      <c r="CW15">
        <v>17.170774563159192</v>
      </c>
      <c r="CY15">
        <v>2.5</v>
      </c>
      <c r="CZ15" s="2">
        <f t="shared" si="0"/>
        <v>7.5837629768024328</v>
      </c>
      <c r="DA15" s="2">
        <f t="shared" si="1"/>
        <v>7.7760638300361125</v>
      </c>
      <c r="DB15" s="2">
        <f t="shared" si="2"/>
        <v>14.029037095103764</v>
      </c>
      <c r="DC15" s="2">
        <f t="shared" si="3"/>
        <v>13.797527835784217</v>
      </c>
      <c r="DE15" s="2">
        <f t="shared" si="4"/>
        <v>8.2757546023799797</v>
      </c>
      <c r="DF15" s="2">
        <f t="shared" si="5"/>
        <v>8.552970557083345</v>
      </c>
      <c r="DG15" s="2">
        <f t="shared" si="6"/>
        <v>14.143132949824935</v>
      </c>
      <c r="DH15" s="2">
        <f t="shared" si="7"/>
        <v>13.831717810823134</v>
      </c>
      <c r="DI15" s="2">
        <f t="shared" si="8"/>
        <v>10.695810758865385</v>
      </c>
      <c r="DJ15" s="2">
        <f t="shared" si="9"/>
        <v>10.549338954394686</v>
      </c>
      <c r="DK15" s="2">
        <f t="shared" si="10"/>
        <v>14.070743478739885</v>
      </c>
      <c r="DL15" s="2">
        <f t="shared" si="11"/>
        <v>14.193462179534981</v>
      </c>
      <c r="DO15" s="11">
        <v>2000</v>
      </c>
      <c r="DP15" t="s">
        <v>19</v>
      </c>
      <c r="DQ15" s="12">
        <v>8.442141269968328</v>
      </c>
      <c r="DR15" s="13">
        <v>8.4727656848947621</v>
      </c>
      <c r="DS15" s="13">
        <v>8.5374599719234059</v>
      </c>
      <c r="DT15" s="13">
        <v>8.6434657314473835</v>
      </c>
      <c r="DU15" s="14">
        <v>8.8025324578050377</v>
      </c>
      <c r="DV15">
        <v>9.0319703485611385</v>
      </c>
      <c r="DW15">
        <v>9.3558416238406785</v>
      </c>
      <c r="DX15">
        <v>9.805388107411666</v>
      </c>
      <c r="DY15">
        <v>10.415430094831182</v>
      </c>
      <c r="DZ15" s="13">
        <v>11.206433065903123</v>
      </c>
      <c r="EA15" s="13">
        <v>12.126965574167762</v>
      </c>
      <c r="EB15" s="13">
        <v>12.947224958864206</v>
      </c>
      <c r="EC15" s="13">
        <v>13.608804515546627</v>
      </c>
      <c r="ED15" s="13">
        <v>14.122257930823782</v>
      </c>
      <c r="EE15" s="14">
        <v>14.513036247290582</v>
      </c>
      <c r="EF15">
        <v>14.805171850295366</v>
      </c>
      <c r="EG15">
        <v>15.017909132781368</v>
      </c>
      <c r="EH15">
        <v>15.16570106457589</v>
      </c>
      <c r="EI15">
        <v>15.258794110681864</v>
      </c>
      <c r="EJ15">
        <v>15.303742343474438</v>
      </c>
      <c r="EL15" s="11">
        <v>2000</v>
      </c>
      <c r="EM15" t="s">
        <v>19</v>
      </c>
      <c r="EN15" s="12">
        <v>7.8323340975649645</v>
      </c>
      <c r="EO15" s="13">
        <v>7.8445931585248712</v>
      </c>
      <c r="EP15" s="13">
        <v>7.8714199329018184</v>
      </c>
      <c r="EQ15" s="13">
        <v>7.9176672176744418</v>
      </c>
      <c r="ER15" s="14">
        <v>7.9912088249660744</v>
      </c>
      <c r="ES15">
        <v>8.1036427163352069</v>
      </c>
      <c r="ET15">
        <v>8.2710849915741758</v>
      </c>
      <c r="EU15">
        <v>8.5144646073589527</v>
      </c>
      <c r="EV15">
        <v>8.8572053244986453</v>
      </c>
      <c r="EW15" s="13">
        <v>9.3136664916194754</v>
      </c>
      <c r="EX15" s="13">
        <v>9.8521507772070169</v>
      </c>
      <c r="EY15" s="13">
        <v>10.326617844006131</v>
      </c>
      <c r="EZ15" s="13">
        <v>10.700623981636188</v>
      </c>
      <c r="FA15" s="13">
        <v>10.981930609263811</v>
      </c>
      <c r="FB15" s="14">
        <v>11.187984023408065</v>
      </c>
      <c r="FC15">
        <v>11.335454351992844</v>
      </c>
      <c r="FD15">
        <v>11.437989469149997</v>
      </c>
      <c r="FE15">
        <v>11.506092334009546</v>
      </c>
      <c r="FF15">
        <v>11.547376437594316</v>
      </c>
      <c r="FG15">
        <v>11.566796878203354</v>
      </c>
      <c r="FI15" s="11">
        <v>2000</v>
      </c>
      <c r="FJ15" t="s">
        <v>19</v>
      </c>
      <c r="FK15" s="12">
        <v>7.8771056770813184</v>
      </c>
      <c r="FL15" s="13">
        <v>7.8908748516700769</v>
      </c>
      <c r="FM15" s="13">
        <v>7.9208301058154804</v>
      </c>
      <c r="FN15" s="13">
        <v>7.972050983048808</v>
      </c>
      <c r="FO15" s="14">
        <v>8.0527762030450099</v>
      </c>
      <c r="FP15">
        <v>8.1751318304148288</v>
      </c>
      <c r="FQ15">
        <v>8.3559402260983671</v>
      </c>
      <c r="FR15">
        <v>8.6169678908006055</v>
      </c>
      <c r="FS15">
        <v>8.9823370522205543</v>
      </c>
      <c r="FT15" s="13">
        <v>9.466011612331048</v>
      </c>
      <c r="FU15" s="13">
        <v>10.032156236858002</v>
      </c>
      <c r="FV15" s="13">
        <v>10.522778745977478</v>
      </c>
      <c r="FW15" s="13">
        <v>10.901724038776544</v>
      </c>
      <c r="FX15" s="13">
        <v>11.180945271212606</v>
      </c>
      <c r="FY15" s="14">
        <v>11.381644335498727</v>
      </c>
      <c r="FZ15">
        <v>11.522912348566438</v>
      </c>
      <c r="GA15">
        <v>11.619732271228177</v>
      </c>
      <c r="GB15">
        <v>11.683265796322932</v>
      </c>
      <c r="GC15">
        <v>11.721417489906193</v>
      </c>
      <c r="GD15">
        <v>11.739254520964623</v>
      </c>
    </row>
    <row r="16" spans="1:186" ht="15.75" thickBot="1">
      <c r="A16" s="11">
        <v>1000</v>
      </c>
      <c r="B16" t="s">
        <v>20</v>
      </c>
      <c r="C16">
        <v>10.512998455267375</v>
      </c>
      <c r="D16">
        <v>10.547650797574372</v>
      </c>
      <c r="E16">
        <v>10.619920365817078</v>
      </c>
      <c r="F16">
        <v>10.735884313772354</v>
      </c>
      <c r="G16">
        <v>10.90496503973759</v>
      </c>
      <c r="H16" s="2">
        <v>11.140067413813508</v>
      </c>
      <c r="I16" s="3">
        <v>11.457164297255838</v>
      </c>
      <c r="J16" s="3">
        <v>11.873263713336229</v>
      </c>
      <c r="K16" s="3">
        <v>12.400510516199441</v>
      </c>
      <c r="L16" s="4">
        <v>13.032742729666008</v>
      </c>
      <c r="M16">
        <v>13.723180685458994</v>
      </c>
      <c r="N16">
        <v>14.375594545314781</v>
      </c>
      <c r="O16">
        <v>14.93928495535652</v>
      </c>
      <c r="P16">
        <v>15.401976667019595</v>
      </c>
      <c r="Q16">
        <v>15.769400374711445</v>
      </c>
      <c r="R16" s="2">
        <v>16.053052906764197</v>
      </c>
      <c r="S16" s="3">
        <v>16.264755970883336</v>
      </c>
      <c r="T16" s="3">
        <v>16.414590764045439</v>
      </c>
      <c r="U16" s="3">
        <v>16.510229149109612</v>
      </c>
      <c r="V16" s="4">
        <v>16.556777482754192</v>
      </c>
      <c r="W16" s="23">
        <v>43115</v>
      </c>
      <c r="X16" s="6">
        <v>17.062255379824666</v>
      </c>
      <c r="Y16" s="6">
        <v>17.077460793345285</v>
      </c>
      <c r="Z16" s="6">
        <v>17.410996141001526</v>
      </c>
      <c r="AA16" s="6">
        <v>17.795912591114082</v>
      </c>
      <c r="AB16" s="7">
        <v>18.142103819624719</v>
      </c>
      <c r="AC16">
        <v>18.424404946369766</v>
      </c>
      <c r="AD16">
        <v>18.640579598734625</v>
      </c>
      <c r="AE16">
        <v>18.795451942303078</v>
      </c>
      <c r="AF16">
        <v>18.894860543414154</v>
      </c>
      <c r="AG16">
        <v>18.943357686005893</v>
      </c>
      <c r="AJ16">
        <v>0.5</v>
      </c>
      <c r="AK16">
        <v>1</v>
      </c>
      <c r="AL16">
        <v>1.5</v>
      </c>
      <c r="AM16">
        <v>2</v>
      </c>
      <c r="AN16">
        <v>2.5</v>
      </c>
      <c r="AO16">
        <v>3</v>
      </c>
      <c r="AP16">
        <v>3.5</v>
      </c>
      <c r="AQ16">
        <v>4</v>
      </c>
      <c r="AR16">
        <v>4.5</v>
      </c>
      <c r="AS16">
        <v>5</v>
      </c>
      <c r="BE16" s="11">
        <v>1000</v>
      </c>
      <c r="BF16" t="s">
        <v>20</v>
      </c>
      <c r="BG16">
        <v>9.0323505298273741</v>
      </c>
      <c r="BH16">
        <v>9.0435483125093796</v>
      </c>
      <c r="BI16">
        <v>9.0679477306412632</v>
      </c>
      <c r="BJ16">
        <v>9.1096578547847074</v>
      </c>
      <c r="BK16">
        <v>9.1750560129562988</v>
      </c>
      <c r="BL16" s="2">
        <v>9.2728966549561491</v>
      </c>
      <c r="BM16" s="3">
        <v>9.4140764868652287</v>
      </c>
      <c r="BN16" s="3">
        <v>9.6103823481783142</v>
      </c>
      <c r="BO16" s="3">
        <v>9.870809945641291</v>
      </c>
      <c r="BP16" s="4">
        <v>10.193151491899064</v>
      </c>
      <c r="BQ16">
        <v>10.55003369555539</v>
      </c>
      <c r="BR16">
        <v>10.883345156615421</v>
      </c>
      <c r="BS16">
        <v>11.163281702187438</v>
      </c>
      <c r="BT16">
        <v>11.383950440347437</v>
      </c>
      <c r="BU16">
        <v>11.550673100116548</v>
      </c>
      <c r="BV16" s="2">
        <v>11.672333600073658</v>
      </c>
      <c r="BW16" s="3">
        <v>11.757919840348244</v>
      </c>
      <c r="BX16" s="3">
        <v>11.815149557446857</v>
      </c>
      <c r="BY16" s="3">
        <v>11.849966907890858</v>
      </c>
      <c r="BZ16" s="4">
        <v>11.866372450451513</v>
      </c>
      <c r="CB16" s="11">
        <v>1000</v>
      </c>
      <c r="CC16" t="s">
        <v>20</v>
      </c>
      <c r="CD16">
        <v>10.630879732545832</v>
      </c>
      <c r="CE16">
        <v>10.669296930100709</v>
      </c>
      <c r="CF16">
        <v>10.749297087286456</v>
      </c>
      <c r="CG16">
        <v>10.877362652117755</v>
      </c>
      <c r="CH16">
        <v>11.063523197742784</v>
      </c>
      <c r="CI16" s="2">
        <v>11.321457814755517</v>
      </c>
      <c r="CJ16" s="3">
        <v>11.667952984977608</v>
      </c>
      <c r="CK16" s="3">
        <v>12.120520134553061</v>
      </c>
      <c r="CL16" s="3">
        <v>12.690682364450122</v>
      </c>
      <c r="CM16" s="4">
        <v>13.368931715669572</v>
      </c>
      <c r="CN16">
        <v>14.100258736621868</v>
      </c>
      <c r="CO16">
        <v>14.776128105648457</v>
      </c>
      <c r="CP16">
        <v>15.344572175501506</v>
      </c>
      <c r="CQ16">
        <v>15.798676314777826</v>
      </c>
      <c r="CR16">
        <v>16.150571412170283</v>
      </c>
      <c r="CS16" s="2">
        <v>16.416747224982952</v>
      </c>
      <c r="CT16" s="3">
        <v>16.612239756842854</v>
      </c>
      <c r="CU16" s="3">
        <v>16.748957849450978</v>
      </c>
      <c r="CV16" s="3">
        <v>16.835511053137576</v>
      </c>
      <c r="CW16" s="4">
        <v>16.87743649167524</v>
      </c>
      <c r="CX16" s="6"/>
      <c r="CY16">
        <v>3</v>
      </c>
      <c r="CZ16" s="2">
        <f t="shared" si="0"/>
        <v>8.5991190040548595</v>
      </c>
      <c r="DA16" s="2">
        <f t="shared" si="1"/>
        <v>7.9352050890832126</v>
      </c>
      <c r="DB16" s="2">
        <f t="shared" si="2"/>
        <v>13.210358132683568</v>
      </c>
      <c r="DC16" s="2">
        <f t="shared" si="3"/>
        <v>13.835115548337905</v>
      </c>
      <c r="DE16" s="2">
        <f t="shared" si="4"/>
        <v>9.2564260445362549</v>
      </c>
      <c r="DF16" s="2">
        <f t="shared" si="5"/>
        <v>8.7283433301873572</v>
      </c>
      <c r="DG16" s="2">
        <f t="shared" si="6"/>
        <v>13.363031548896364</v>
      </c>
      <c r="DH16" s="2">
        <f t="shared" si="7"/>
        <v>13.857186753263909</v>
      </c>
      <c r="DI16" s="2">
        <f t="shared" si="8"/>
        <v>11.211656655416215</v>
      </c>
      <c r="DJ16" s="2">
        <f t="shared" si="9"/>
        <v>10.56098175272572</v>
      </c>
      <c r="DK16" s="2">
        <f t="shared" si="10"/>
        <v>13.449376444963814</v>
      </c>
      <c r="DL16" s="2">
        <f t="shared" si="11"/>
        <v>14.076710654358253</v>
      </c>
      <c r="DO16" s="11">
        <v>1000</v>
      </c>
      <c r="DP16" t="s">
        <v>20</v>
      </c>
      <c r="DQ16">
        <v>9.4112278945681833</v>
      </c>
      <c r="DR16">
        <v>9.4411875977736646</v>
      </c>
      <c r="DS16">
        <v>9.5039665845064043</v>
      </c>
      <c r="DT16">
        <v>9.6054254897913669</v>
      </c>
      <c r="DU16">
        <v>9.7546500074127351</v>
      </c>
      <c r="DV16" s="2">
        <v>9.9640846412774238</v>
      </c>
      <c r="DW16" s="3">
        <v>10.249142232657917</v>
      </c>
      <c r="DX16" s="3">
        <v>10.626275096544701</v>
      </c>
      <c r="DY16" s="3">
        <v>11.10737312384299</v>
      </c>
      <c r="DZ16" s="4">
        <v>11.68699658425404</v>
      </c>
      <c r="EA16">
        <v>12.321195544025382</v>
      </c>
      <c r="EB16">
        <v>12.919134964963863</v>
      </c>
      <c r="EC16">
        <v>13.433241590679259</v>
      </c>
      <c r="ED16">
        <v>13.85245069656764</v>
      </c>
      <c r="EE16">
        <v>14.182794539311191</v>
      </c>
      <c r="EF16" s="2">
        <v>14.435747467066662</v>
      </c>
      <c r="EG16" s="3">
        <v>14.623030343627606</v>
      </c>
      <c r="EH16" s="3">
        <v>14.754628740740015</v>
      </c>
      <c r="EI16" s="3">
        <v>14.838144925059634</v>
      </c>
      <c r="EJ16" s="4">
        <v>14.878642245165356</v>
      </c>
      <c r="EL16" s="11">
        <v>1000</v>
      </c>
      <c r="EM16" t="s">
        <v>20</v>
      </c>
      <c r="EN16">
        <v>8.7245345116723758</v>
      </c>
      <c r="EO16">
        <v>8.7355245420471572</v>
      </c>
      <c r="EP16">
        <v>8.7594522299424167</v>
      </c>
      <c r="EQ16">
        <v>8.8003127912573582</v>
      </c>
      <c r="ER16">
        <v>8.8643100719593786</v>
      </c>
      <c r="ES16" s="2">
        <v>8.9599652803923444</v>
      </c>
      <c r="ET16" s="3">
        <v>9.097890249778958</v>
      </c>
      <c r="EU16" s="3">
        <v>9.2895670017158167</v>
      </c>
      <c r="EV16" s="3">
        <v>9.5437544424114744</v>
      </c>
      <c r="EW16" s="4">
        <v>9.8582744919825505</v>
      </c>
      <c r="EX16">
        <v>10.206380093028752</v>
      </c>
      <c r="EY16">
        <v>10.531319952288616</v>
      </c>
      <c r="EZ16">
        <v>10.804005187351397</v>
      </c>
      <c r="FA16">
        <v>11.018718466360767</v>
      </c>
      <c r="FB16">
        <v>11.180709629482408</v>
      </c>
      <c r="FC16" s="2">
        <v>11.298714339232385</v>
      </c>
      <c r="FD16" s="3">
        <v>11.381569139141202</v>
      </c>
      <c r="FE16" s="3">
        <v>11.436863571169777</v>
      </c>
      <c r="FF16" s="3">
        <v>11.470444572482103</v>
      </c>
      <c r="FG16" s="4">
        <v>11.486248040517046</v>
      </c>
      <c r="FI16" s="11">
        <v>1000</v>
      </c>
      <c r="FJ16" t="s">
        <v>20</v>
      </c>
      <c r="FK16">
        <v>8.7745800583340525</v>
      </c>
      <c r="FL16">
        <v>8.7870778219896799</v>
      </c>
      <c r="FM16">
        <v>8.8141011064144763</v>
      </c>
      <c r="FN16">
        <v>8.8598069687035359</v>
      </c>
      <c r="FO16">
        <v>8.9306426970622557</v>
      </c>
      <c r="FP16" s="2">
        <v>9.0354437453278944</v>
      </c>
      <c r="FQ16" s="3">
        <v>9.1851645402185209</v>
      </c>
      <c r="FR16" s="3">
        <v>9.3915385731127614</v>
      </c>
      <c r="FS16" s="3">
        <v>9.6632015033838101</v>
      </c>
      <c r="FT16" s="4">
        <v>9.9969102235507865</v>
      </c>
      <c r="FU16">
        <v>10.363116381445494</v>
      </c>
      <c r="FV16">
        <v>10.700700530015425</v>
      </c>
      <c r="FW16">
        <v>10.97973615218458</v>
      </c>
      <c r="FX16">
        <v>11.195928727490285</v>
      </c>
      <c r="FY16">
        <v>11.356447985208556</v>
      </c>
      <c r="FZ16" s="2">
        <v>11.471620161356512</v>
      </c>
      <c r="GA16" s="3">
        <v>11.551366992203297</v>
      </c>
      <c r="GB16" s="3">
        <v>11.6039392646538</v>
      </c>
      <c r="GC16" s="3">
        <v>11.635553957322102</v>
      </c>
      <c r="GD16" s="4">
        <v>11.650335495910278</v>
      </c>
    </row>
    <row r="17" spans="1:186" ht="15.75" thickBot="1">
      <c r="A17" s="15">
        <v>2</v>
      </c>
      <c r="B17" t="s">
        <v>21</v>
      </c>
      <c r="C17">
        <v>11.459134229548049</v>
      </c>
      <c r="D17">
        <v>11.491876865424361</v>
      </c>
      <c r="E17">
        <v>11.559602983525883</v>
      </c>
      <c r="F17">
        <v>11.666781133848872</v>
      </c>
      <c r="G17">
        <v>11.820003208711874</v>
      </c>
      <c r="H17" s="5">
        <v>12.027599049725662</v>
      </c>
      <c r="I17" s="6">
        <v>12.298600313154703</v>
      </c>
      <c r="J17" s="6">
        <v>12.640425838606935</v>
      </c>
      <c r="K17" s="6">
        <v>13.054458844460413</v>
      </c>
      <c r="L17" s="7">
        <v>13.529185428200202</v>
      </c>
      <c r="M17">
        <v>14.033591337658374</v>
      </c>
      <c r="N17">
        <v>14.521339687344186</v>
      </c>
      <c r="O17">
        <v>14.959233369713992</v>
      </c>
      <c r="P17">
        <v>15.332154279481122</v>
      </c>
      <c r="Q17">
        <v>15.637434094269441</v>
      </c>
      <c r="R17" s="5">
        <v>15.878744543152276</v>
      </c>
      <c r="S17" s="6">
        <v>16.062071970274932</v>
      </c>
      <c r="T17" s="6">
        <v>16.193506808039814</v>
      </c>
      <c r="U17" s="6">
        <v>16.278139227171511</v>
      </c>
      <c r="V17" s="7">
        <v>16.319541521863979</v>
      </c>
      <c r="W17" s="23">
        <v>43160</v>
      </c>
      <c r="X17" s="6">
        <v>17.213872917701611</v>
      </c>
      <c r="Y17" s="6">
        <v>17.240008728935418</v>
      </c>
      <c r="Z17" s="6">
        <v>17.548729032024273</v>
      </c>
      <c r="AA17" s="6">
        <v>17.896616191278191</v>
      </c>
      <c r="AB17" s="7">
        <v>18.204137930856287</v>
      </c>
      <c r="AC17">
        <v>18.451111533431813</v>
      </c>
      <c r="AD17">
        <v>18.637698300824361</v>
      </c>
      <c r="AE17">
        <v>18.769864104892502</v>
      </c>
      <c r="AF17">
        <v>18.853966586456462</v>
      </c>
      <c r="AG17">
        <v>18.894773821055953</v>
      </c>
      <c r="AJ17" s="5">
        <v>15.060935278088792</v>
      </c>
      <c r="AK17" s="6">
        <v>15.925495849390341</v>
      </c>
      <c r="AL17" s="6">
        <v>16.653078471749318</v>
      </c>
      <c r="AM17" s="6">
        <v>17.236106734714443</v>
      </c>
      <c r="AN17" s="6">
        <v>17.686922574578485</v>
      </c>
      <c r="AO17">
        <v>18.025751703789993</v>
      </c>
      <c r="AP17">
        <v>18.272500831147777</v>
      </c>
      <c r="AQ17">
        <v>18.443577620965023</v>
      </c>
      <c r="AR17">
        <v>18.551096069051255</v>
      </c>
      <c r="AS17">
        <v>18.602926710270339</v>
      </c>
      <c r="AU17" t="s">
        <v>78</v>
      </c>
      <c r="BE17" s="15">
        <v>2</v>
      </c>
      <c r="BF17" t="s">
        <v>21</v>
      </c>
      <c r="BG17">
        <v>9.8044115412025103</v>
      </c>
      <c r="BH17">
        <v>9.8134563363790246</v>
      </c>
      <c r="BI17">
        <v>9.8331220176284138</v>
      </c>
      <c r="BJ17">
        <v>9.8665607044625556</v>
      </c>
      <c r="BK17">
        <v>9.9184505266056977</v>
      </c>
      <c r="BL17" s="5">
        <v>9.9947746564372313</v>
      </c>
      <c r="BM17" s="6">
        <v>10.102194484612697</v>
      </c>
      <c r="BN17" s="6">
        <v>10.246619287464828</v>
      </c>
      <c r="BO17" s="6">
        <v>10.430447655605487</v>
      </c>
      <c r="BP17" s="7">
        <v>10.648267849338664</v>
      </c>
      <c r="BQ17">
        <v>10.882694239808401</v>
      </c>
      <c r="BR17">
        <v>11.10689583821337</v>
      </c>
      <c r="BS17">
        <v>11.302233351278307</v>
      </c>
      <c r="BT17">
        <v>11.46129129213095</v>
      </c>
      <c r="BU17">
        <v>11.58434140081911</v>
      </c>
      <c r="BV17" s="5">
        <v>11.675495711265272</v>
      </c>
      <c r="BW17" s="6">
        <v>11.740142575554435</v>
      </c>
      <c r="BX17" s="6">
        <v>11.783504959078899</v>
      </c>
      <c r="BY17" s="6">
        <v>11.809889370104727</v>
      </c>
      <c r="BZ17" s="7">
        <v>11.822310106891473</v>
      </c>
      <c r="CB17" s="15">
        <v>2</v>
      </c>
      <c r="CC17" t="s">
        <v>21</v>
      </c>
      <c r="CD17">
        <v>11.587816420234024</v>
      </c>
      <c r="CE17">
        <v>11.624137090242872</v>
      </c>
      <c r="CF17">
        <v>11.699140062442375</v>
      </c>
      <c r="CG17">
        <v>11.817524437860987</v>
      </c>
      <c r="CH17">
        <v>11.986190975195273</v>
      </c>
      <c r="CI17" s="5">
        <v>12.213782852779879</v>
      </c>
      <c r="CJ17" s="6">
        <v>12.509493332126658</v>
      </c>
      <c r="CK17" s="6">
        <v>12.880452202233332</v>
      </c>
      <c r="CL17" s="6">
        <v>13.326802563376573</v>
      </c>
      <c r="CM17" s="7">
        <v>13.834190437695815</v>
      </c>
      <c r="CN17">
        <v>14.366850591840198</v>
      </c>
      <c r="CO17">
        <v>14.873209868315582</v>
      </c>
      <c r="CP17">
        <v>15.31870719606853</v>
      </c>
      <c r="CQ17">
        <v>15.690223880300129</v>
      </c>
      <c r="CR17">
        <v>15.988384831927112</v>
      </c>
      <c r="CS17" s="5">
        <v>16.219992476988839</v>
      </c>
      <c r="CT17" s="6">
        <v>16.393424508817954</v>
      </c>
      <c r="CU17" s="6">
        <v>16.516377127943468</v>
      </c>
      <c r="CV17" s="6">
        <v>16.59491932443127</v>
      </c>
      <c r="CW17" s="7">
        <v>16.633160059844514</v>
      </c>
      <c r="CX17" s="6"/>
      <c r="CY17">
        <v>3.5</v>
      </c>
      <c r="CZ17" s="2">
        <f t="shared" si="0"/>
        <v>9.4299671468994664</v>
      </c>
      <c r="DA17" s="2">
        <f t="shared" si="1"/>
        <v>8.1600243823408238</v>
      </c>
      <c r="DB17" s="2">
        <f t="shared" si="2"/>
        <v>12.525370342201995</v>
      </c>
      <c r="DC17" s="2">
        <f t="shared" si="3"/>
        <v>13.757699626939434</v>
      </c>
      <c r="DE17" s="2">
        <f t="shared" si="4"/>
        <v>10.024052220152612</v>
      </c>
      <c r="DF17" s="2">
        <f t="shared" si="5"/>
        <v>8.9361901551268339</v>
      </c>
      <c r="DG17" s="2">
        <f t="shared" si="6"/>
        <v>12.713118440895277</v>
      </c>
      <c r="DH17" s="2">
        <f t="shared" si="7"/>
        <v>13.768580973843026</v>
      </c>
      <c r="DI17" s="2">
        <f t="shared" si="8"/>
        <v>11.580556094030685</v>
      </c>
      <c r="DJ17" s="2">
        <f t="shared" si="9"/>
        <v>10.590141769772471</v>
      </c>
      <c r="DK17" s="2">
        <f t="shared" si="10"/>
        <v>12.922896621858591</v>
      </c>
      <c r="DL17" s="2">
        <f t="shared" si="11"/>
        <v>13.891139649965455</v>
      </c>
      <c r="DO17" s="15">
        <v>2</v>
      </c>
      <c r="DP17" t="s">
        <v>21</v>
      </c>
      <c r="DQ17">
        <v>10.178781063961278</v>
      </c>
      <c r="DR17">
        <v>10.206560450508974</v>
      </c>
      <c r="DS17">
        <v>10.264300102531564</v>
      </c>
      <c r="DT17">
        <v>10.356350871573428</v>
      </c>
      <c r="DU17">
        <v>10.489137349146629</v>
      </c>
      <c r="DV17" s="5">
        <v>10.670795501277</v>
      </c>
      <c r="DW17" s="6">
        <v>10.91019228441303</v>
      </c>
      <c r="DX17" s="6">
        <v>11.214730209904827</v>
      </c>
      <c r="DY17" s="6">
        <v>11.586148303264652</v>
      </c>
      <c r="DZ17" s="7">
        <v>12.014005451394249</v>
      </c>
      <c r="EA17">
        <v>12.469406681746207</v>
      </c>
      <c r="EB17">
        <v>12.908959351447114</v>
      </c>
      <c r="EC17">
        <v>13.301770061022651</v>
      </c>
      <c r="ED17">
        <v>13.634112586115782</v>
      </c>
      <c r="EE17">
        <v>13.904059747620803</v>
      </c>
      <c r="EF17" s="5">
        <v>14.115658114009562</v>
      </c>
      <c r="EG17" s="6">
        <v>14.27508454535336</v>
      </c>
      <c r="EH17" s="6">
        <v>14.388530995665215</v>
      </c>
      <c r="EI17" s="6">
        <v>14.46114481474739</v>
      </c>
      <c r="EJ17" s="7">
        <v>14.496530425477751</v>
      </c>
      <c r="EL17" s="15">
        <v>2</v>
      </c>
      <c r="EM17" t="s">
        <v>21</v>
      </c>
      <c r="EN17">
        <v>9.4343037211751337</v>
      </c>
      <c r="EO17">
        <v>9.4433151953747085</v>
      </c>
      <c r="EP17">
        <v>9.4628648724824576</v>
      </c>
      <c r="EQ17">
        <v>9.4960072970592275</v>
      </c>
      <c r="ER17">
        <v>9.5472781452776516</v>
      </c>
      <c r="ES17" s="5">
        <v>9.6224813492525509</v>
      </c>
      <c r="ET17" s="6">
        <v>9.728080258635492</v>
      </c>
      <c r="EU17" s="6">
        <v>9.8698040964900002</v>
      </c>
      <c r="EV17" s="6">
        <v>10.04995696364421</v>
      </c>
      <c r="EW17" s="7">
        <v>10.263221543585868</v>
      </c>
      <c r="EX17">
        <v>10.492595763921347</v>
      </c>
      <c r="EY17">
        <v>10.711864949475208</v>
      </c>
      <c r="EZ17">
        <v>10.902827050939717</v>
      </c>
      <c r="FA17">
        <v>11.058253300100564</v>
      </c>
      <c r="FB17">
        <v>11.178431371400846</v>
      </c>
      <c r="FC17" s="5">
        <v>11.26740407906129</v>
      </c>
      <c r="FD17" s="6">
        <v>11.330461132172724</v>
      </c>
      <c r="FE17" s="6">
        <v>11.372727872471966</v>
      </c>
      <c r="FF17" s="6">
        <v>11.398429651052004</v>
      </c>
      <c r="FG17" s="7">
        <v>11.410523710776214</v>
      </c>
      <c r="FI17" s="15">
        <v>2</v>
      </c>
      <c r="FJ17" t="s">
        <v>21</v>
      </c>
      <c r="FK17">
        <v>9.4881590938313121</v>
      </c>
      <c r="FL17">
        <v>9.4986089234296074</v>
      </c>
      <c r="FM17">
        <v>9.5210865773516602</v>
      </c>
      <c r="FN17">
        <v>9.5587453027799967</v>
      </c>
      <c r="FO17">
        <v>9.6162559393760478</v>
      </c>
      <c r="FP17" s="5">
        <v>9.6995681379349747</v>
      </c>
      <c r="FQ17" s="6">
        <v>9.815246384619531</v>
      </c>
      <c r="FR17" s="6">
        <v>9.9689700515808699</v>
      </c>
      <c r="FS17" s="6">
        <v>10.162661870954929</v>
      </c>
      <c r="FT17" s="7">
        <v>10.390050663340936</v>
      </c>
      <c r="FU17">
        <v>10.632469139252979</v>
      </c>
      <c r="FV17">
        <v>10.861775464570384</v>
      </c>
      <c r="FW17">
        <v>11.059066090357717</v>
      </c>
      <c r="FX17">
        <v>11.217547588695242</v>
      </c>
      <c r="FY17">
        <v>11.338443481181445</v>
      </c>
      <c r="FZ17" s="5">
        <v>11.426755465309267</v>
      </c>
      <c r="GA17" s="6">
        <v>11.488544232709218</v>
      </c>
      <c r="GB17" s="6">
        <v>11.529477901967859</v>
      </c>
      <c r="GC17" s="6">
        <v>11.554128664745974</v>
      </c>
      <c r="GD17" s="7">
        <v>11.56565258779259</v>
      </c>
    </row>
    <row r="18" spans="1:186" ht="15.75" thickBot="1">
      <c r="A18" s="9">
        <v>0</v>
      </c>
      <c r="B18" t="s">
        <v>22</v>
      </c>
      <c r="C18">
        <v>12.220682429702194</v>
      </c>
      <c r="D18">
        <v>12.250597006658113</v>
      </c>
      <c r="E18">
        <v>12.311992593834283</v>
      </c>
      <c r="F18">
        <v>12.407902580924235</v>
      </c>
      <c r="G18">
        <v>12.542566630716976</v>
      </c>
      <c r="H18" s="5">
        <v>12.720876348770025</v>
      </c>
      <c r="I18" s="6">
        <v>12.947318009731008</v>
      </c>
      <c r="J18" s="6">
        <v>13.224161516064841</v>
      </c>
      <c r="K18" s="6">
        <v>13.548776433081775</v>
      </c>
      <c r="L18" s="7">
        <v>13.910568767652673</v>
      </c>
      <c r="M18">
        <v>14.289496002384213</v>
      </c>
      <c r="N18">
        <v>14.659826723580712</v>
      </c>
      <c r="O18">
        <v>15.000243580030466</v>
      </c>
      <c r="P18">
        <v>15.297965696323166</v>
      </c>
      <c r="Q18">
        <v>15.547778174176695</v>
      </c>
      <c r="R18" s="5">
        <v>15.749423504683746</v>
      </c>
      <c r="S18" s="6">
        <v>15.905210658634683</v>
      </c>
      <c r="T18" s="6">
        <v>16.018333529087769</v>
      </c>
      <c r="U18" s="6">
        <v>16.091827551595397</v>
      </c>
      <c r="V18" s="7">
        <v>16.127971358321119</v>
      </c>
      <c r="W18" s="23">
        <v>43205</v>
      </c>
      <c r="X18" s="6">
        <v>17.230084275586158</v>
      </c>
      <c r="Y18" s="6">
        <v>16.807341785974863</v>
      </c>
      <c r="Z18" s="6">
        <v>16.859028834613948</v>
      </c>
      <c r="AA18" s="6">
        <v>17.076417200626814</v>
      </c>
      <c r="AB18" s="7">
        <v>17.334795574491235</v>
      </c>
      <c r="AC18">
        <v>17.580695954235551</v>
      </c>
      <c r="AD18">
        <v>17.790175222549458</v>
      </c>
      <c r="AE18">
        <v>17.952287158848229</v>
      </c>
      <c r="AF18">
        <v>18.062062008768944</v>
      </c>
      <c r="AG18">
        <v>18.11734437590459</v>
      </c>
      <c r="AJ18" s="6">
        <v>17.213872917701611</v>
      </c>
      <c r="AK18" s="6">
        <v>17.240008728935418</v>
      </c>
      <c r="AL18" s="6">
        <v>17.548729032024273</v>
      </c>
      <c r="AM18" s="6">
        <v>17.896616191278191</v>
      </c>
      <c r="AN18" s="7">
        <v>18.204137930856287</v>
      </c>
      <c r="AO18">
        <v>18.451111533431813</v>
      </c>
      <c r="AP18">
        <v>18.637698300824361</v>
      </c>
      <c r="AQ18">
        <v>18.769864104892502</v>
      </c>
      <c r="AR18">
        <v>18.853966586456462</v>
      </c>
      <c r="AS18">
        <v>18.894773821055953</v>
      </c>
      <c r="AU18" t="s">
        <v>77</v>
      </c>
      <c r="BE18" s="9">
        <v>0</v>
      </c>
      <c r="BF18" t="s">
        <v>22</v>
      </c>
      <c r="BG18">
        <v>10.417566543871375</v>
      </c>
      <c r="BH18">
        <v>10.424116679006991</v>
      </c>
      <c r="BI18">
        <v>10.438395505050025</v>
      </c>
      <c r="BJ18">
        <v>10.462704966210108</v>
      </c>
      <c r="BK18">
        <v>10.500320354037916</v>
      </c>
      <c r="BL18" s="5">
        <v>10.555160284962312</v>
      </c>
      <c r="BM18" s="6">
        <v>10.631142242690149</v>
      </c>
      <c r="BN18" s="6">
        <v>10.731061943131762</v>
      </c>
      <c r="BO18" s="6">
        <v>10.854915876357804</v>
      </c>
      <c r="BP18" s="7">
        <v>10.997968390283964</v>
      </c>
      <c r="BQ18">
        <v>11.149778666208197</v>
      </c>
      <c r="BR18">
        <v>11.296471998551226</v>
      </c>
      <c r="BS18">
        <v>11.426949996338585</v>
      </c>
      <c r="BT18">
        <v>11.535390355290749</v>
      </c>
      <c r="BU18">
        <v>11.620586651767095</v>
      </c>
      <c r="BV18" s="5">
        <v>11.684270651189754</v>
      </c>
      <c r="BW18" s="6">
        <v>11.729568799083507</v>
      </c>
      <c r="BX18" s="6">
        <v>11.75990060728102</v>
      </c>
      <c r="BY18" s="6">
        <v>11.778278787494477</v>
      </c>
      <c r="BZ18" s="7">
        <v>11.786895226578572</v>
      </c>
      <c r="CB18" s="9">
        <v>0</v>
      </c>
      <c r="CC18" t="s">
        <v>22</v>
      </c>
      <c r="CD18">
        <v>12.357761247125323</v>
      </c>
      <c r="CE18">
        <v>12.390983908999225</v>
      </c>
      <c r="CF18">
        <v>12.459049583595595</v>
      </c>
      <c r="CG18">
        <v>12.565083097830556</v>
      </c>
      <c r="CH18">
        <v>12.713414076603087</v>
      </c>
      <c r="CI18" s="5">
        <v>12.908948434234814</v>
      </c>
      <c r="CJ18" s="6">
        <v>13.155984169962242</v>
      </c>
      <c r="CK18" s="6">
        <v>13.456206252763515</v>
      </c>
      <c r="CL18" s="6">
        <v>13.805756380538064</v>
      </c>
      <c r="CM18" s="7">
        <v>14.191975499420536</v>
      </c>
      <c r="CN18">
        <v>14.592054268187661</v>
      </c>
      <c r="CO18">
        <v>14.977662166454285</v>
      </c>
      <c r="CP18">
        <v>15.326514291471142</v>
      </c>
      <c r="CQ18">
        <v>15.62657135450922</v>
      </c>
      <c r="CR18">
        <v>15.874315058927413</v>
      </c>
      <c r="CS18" s="5">
        <v>16.071384982879717</v>
      </c>
      <c r="CT18" s="6">
        <v>16.221745008584591</v>
      </c>
      <c r="CU18" s="6">
        <v>16.329841858174344</v>
      </c>
      <c r="CV18" s="6">
        <v>16.399563233567118</v>
      </c>
      <c r="CW18" s="7">
        <v>16.433701476402522</v>
      </c>
      <c r="CX18" s="6"/>
      <c r="CY18">
        <v>4</v>
      </c>
      <c r="CZ18" s="2">
        <f t="shared" si="0"/>
        <v>10.086387596117911</v>
      </c>
      <c r="DA18" s="2">
        <f t="shared" si="1"/>
        <v>8.4127200676823595</v>
      </c>
      <c r="DB18" s="2">
        <f t="shared" si="2"/>
        <v>11.964796116895656</v>
      </c>
      <c r="DC18" s="2">
        <f t="shared" si="3"/>
        <v>13.603303886400315</v>
      </c>
      <c r="DE18" s="2">
        <f t="shared" si="4"/>
        <v>10.605193383082229</v>
      </c>
      <c r="DF18" s="2">
        <f t="shared" si="5"/>
        <v>9.1503112249494016</v>
      </c>
      <c r="DG18" s="2">
        <f t="shared" si="6"/>
        <v>12.181016951193575</v>
      </c>
      <c r="DH18" s="2">
        <f t="shared" si="7"/>
        <v>13.605766414114877</v>
      </c>
      <c r="DI18" s="2">
        <f t="shared" si="8"/>
        <v>11.836486892625587</v>
      </c>
      <c r="DJ18" s="2">
        <f t="shared" si="9"/>
        <v>10.629074784820752</v>
      </c>
      <c r="DK18" s="2">
        <f t="shared" si="10"/>
        <v>12.480200452550321</v>
      </c>
      <c r="DL18" s="2">
        <f t="shared" si="11"/>
        <v>13.667057119573501</v>
      </c>
      <c r="DO18" s="9">
        <v>1</v>
      </c>
      <c r="DP18" t="s">
        <v>22</v>
      </c>
      <c r="DQ18">
        <v>10.763964355312439</v>
      </c>
      <c r="DR18">
        <v>10.788707548769098</v>
      </c>
      <c r="DS18">
        <v>10.839743218758942</v>
      </c>
      <c r="DT18">
        <v>10.920077217259392</v>
      </c>
      <c r="DU18">
        <v>11.033927567170103</v>
      </c>
      <c r="DV18" s="5">
        <v>11.186201930957843</v>
      </c>
      <c r="DW18" s="6">
        <v>11.381497229862672</v>
      </c>
      <c r="DX18" s="6">
        <v>11.622382071048087</v>
      </c>
      <c r="DY18" s="6">
        <v>11.906847591931982</v>
      </c>
      <c r="DZ18" s="7">
        <v>12.225394181179176</v>
      </c>
      <c r="EA18">
        <v>12.559611151459837</v>
      </c>
      <c r="EB18">
        <v>12.885728310451457</v>
      </c>
      <c r="EC18">
        <v>13.184182042434113</v>
      </c>
      <c r="ED18">
        <v>13.443503506755949</v>
      </c>
      <c r="EE18">
        <v>13.659373027997248</v>
      </c>
      <c r="EF18" s="5">
        <v>13.832121651461122</v>
      </c>
      <c r="EG18" s="6">
        <v>13.96444305829937</v>
      </c>
      <c r="EH18" s="6">
        <v>14.05978338024906</v>
      </c>
      <c r="EI18" s="6">
        <v>14.12134120205334</v>
      </c>
      <c r="EJ18" s="7">
        <v>14.151493636943274</v>
      </c>
      <c r="EL18" s="9">
        <v>1</v>
      </c>
      <c r="EM18" t="s">
        <v>22</v>
      </c>
      <c r="EN18">
        <v>9.9807346251849793</v>
      </c>
      <c r="EO18">
        <v>9.9874683445378647</v>
      </c>
      <c r="EP18">
        <v>10.002070313463252</v>
      </c>
      <c r="EQ18">
        <v>10.026757119688403</v>
      </c>
      <c r="ER18">
        <v>10.064683522718939</v>
      </c>
      <c r="ES18" s="5">
        <v>10.119623726058116</v>
      </c>
      <c r="ET18" s="6">
        <v>10.195346070216852</v>
      </c>
      <c r="EU18" s="6">
        <v>10.294522706707058</v>
      </c>
      <c r="EV18" s="6">
        <v>10.417095056901967</v>
      </c>
      <c r="EW18" s="7">
        <v>10.558389074767737</v>
      </c>
      <c r="EX18">
        <v>10.708167082761291</v>
      </c>
      <c r="EY18">
        <v>10.852846963991235</v>
      </c>
      <c r="EZ18">
        <v>10.981566752435114</v>
      </c>
      <c r="FA18">
        <v>11.088624678000189</v>
      </c>
      <c r="FB18">
        <v>11.172832395734817</v>
      </c>
      <c r="FC18" s="5">
        <v>11.235874348967702</v>
      </c>
      <c r="FD18" s="6">
        <v>11.280798637311088</v>
      </c>
      <c r="FE18" s="6">
        <v>11.310940245441889</v>
      </c>
      <c r="FF18" s="6">
        <v>11.32923740003849</v>
      </c>
      <c r="FG18" s="7">
        <v>11.337827588919591</v>
      </c>
      <c r="FI18" s="9">
        <v>1</v>
      </c>
      <c r="FJ18" t="s">
        <v>22</v>
      </c>
      <c r="FK18">
        <v>10.036992730931848</v>
      </c>
      <c r="FL18">
        <v>10.045055979178004</v>
      </c>
      <c r="FM18">
        <v>10.06234376544152</v>
      </c>
      <c r="FN18">
        <v>10.091120200716942</v>
      </c>
      <c r="FO18">
        <v>10.134594093572328</v>
      </c>
      <c r="FP18" s="5">
        <v>10.196573143974133</v>
      </c>
      <c r="FQ18" s="6">
        <v>10.280792163742815</v>
      </c>
      <c r="FR18" s="6">
        <v>10.389751064749381</v>
      </c>
      <c r="FS18" s="6">
        <v>10.522987296520954</v>
      </c>
      <c r="FT18" s="7">
        <v>10.675111392634456</v>
      </c>
      <c r="FU18">
        <v>10.834888570654256</v>
      </c>
      <c r="FV18">
        <v>10.987742865892763</v>
      </c>
      <c r="FW18">
        <v>11.122329799942984</v>
      </c>
      <c r="FX18">
        <v>11.23303932025869</v>
      </c>
      <c r="FY18">
        <v>11.319126405819242</v>
      </c>
      <c r="FZ18" s="5">
        <v>11.382828498086917</v>
      </c>
      <c r="GA18" s="6">
        <v>11.427703534630192</v>
      </c>
      <c r="GB18" s="6">
        <v>11.457488264662805</v>
      </c>
      <c r="GC18" s="6">
        <v>11.4754033898261</v>
      </c>
      <c r="GD18" s="7">
        <v>11.483761245358934</v>
      </c>
    </row>
    <row r="19" spans="1:186" ht="15.75" thickBot="1">
      <c r="A19" s="16">
        <v>0.1</v>
      </c>
      <c r="B19" t="s">
        <v>23</v>
      </c>
      <c r="C19">
        <v>12.817590692586261</v>
      </c>
      <c r="D19">
        <v>12.844380464574941</v>
      </c>
      <c r="E19">
        <v>12.898975627336284</v>
      </c>
      <c r="F19">
        <v>12.98327872108791</v>
      </c>
      <c r="G19">
        <v>13.099784725829043</v>
      </c>
      <c r="H19" s="5">
        <v>13.251050536505351</v>
      </c>
      <c r="I19" s="6">
        <v>13.438842427698622</v>
      </c>
      <c r="J19" s="6">
        <v>13.662913137318144</v>
      </c>
      <c r="K19" s="6">
        <v>13.919520551456484</v>
      </c>
      <c r="L19" s="7">
        <v>14.200165399023836</v>
      </c>
      <c r="M19">
        <v>14.491548800849355</v>
      </c>
      <c r="N19">
        <v>14.777879412127131</v>
      </c>
      <c r="O19">
        <v>15.045083973257437</v>
      </c>
      <c r="P19">
        <v>15.283298933678333</v>
      </c>
      <c r="Q19">
        <v>15.487108987327348</v>
      </c>
      <c r="R19" s="5">
        <v>15.654558975382932</v>
      </c>
      <c r="S19" s="6">
        <v>15.785875516151897</v>
      </c>
      <c r="T19" s="6">
        <v>15.882359313630651</v>
      </c>
      <c r="U19" s="6">
        <v>15.945575757141821</v>
      </c>
      <c r="V19" s="7">
        <v>15.976823675030454</v>
      </c>
      <c r="W19" s="23">
        <v>43296</v>
      </c>
      <c r="X19" s="6">
        <v>18.425615343936997</v>
      </c>
      <c r="Y19" s="6">
        <v>17.74364863018754</v>
      </c>
      <c r="Z19" s="6">
        <v>17.402062512561674</v>
      </c>
      <c r="AA19" s="6">
        <v>17.22679751062681</v>
      </c>
      <c r="AB19" s="7">
        <v>17.141778312898776</v>
      </c>
      <c r="AC19">
        <v>17.107398260493223</v>
      </c>
      <c r="AD19">
        <v>17.100263530071793</v>
      </c>
      <c r="AE19">
        <v>17.105565637141957</v>
      </c>
      <c r="AF19">
        <v>17.113813730899469</v>
      </c>
      <c r="AG19">
        <v>17.119288706193199</v>
      </c>
      <c r="AJ19" s="6">
        <v>10.036914412003966</v>
      </c>
      <c r="AK19" s="6">
        <v>10.594669843923846</v>
      </c>
      <c r="AL19" s="6">
        <v>11.06603913726291</v>
      </c>
      <c r="AM19" s="6">
        <v>11.44058243259771</v>
      </c>
      <c r="AN19" s="7">
        <v>11.725110623388854</v>
      </c>
      <c r="AO19">
        <v>11.933689250167886</v>
      </c>
      <c r="AP19">
        <v>12.081156300738625</v>
      </c>
      <c r="AQ19">
        <v>12.180324215323216</v>
      </c>
      <c r="AR19">
        <v>12.240994829350665</v>
      </c>
      <c r="AS19">
        <v>12.26970325540665</v>
      </c>
      <c r="AU19" t="s">
        <v>76</v>
      </c>
      <c r="BE19" s="16">
        <v>0.1</v>
      </c>
      <c r="BF19" t="s">
        <v>23</v>
      </c>
      <c r="BG19">
        <v>10.891772868109641</v>
      </c>
      <c r="BH19">
        <v>10.895843166189746</v>
      </c>
      <c r="BI19">
        <v>10.904839644286222</v>
      </c>
      <c r="BJ19">
        <v>10.920399379723294</v>
      </c>
      <c r="BK19">
        <v>10.944766924161316</v>
      </c>
      <c r="BL19" s="5">
        <v>10.980475267048574</v>
      </c>
      <c r="BM19" s="6">
        <v>11.029824157499055</v>
      </c>
      <c r="BN19" s="6">
        <v>11.094120779155455</v>
      </c>
      <c r="BO19" s="6">
        <v>11.172747044282774</v>
      </c>
      <c r="BP19" s="7">
        <v>11.262345788242968</v>
      </c>
      <c r="BQ19">
        <v>11.356746258570116</v>
      </c>
      <c r="BR19">
        <v>11.448334040284861</v>
      </c>
      <c r="BS19">
        <v>11.530595930144308</v>
      </c>
      <c r="BT19">
        <v>11.599597558500516</v>
      </c>
      <c r="BU19">
        <v>11.654065615918723</v>
      </c>
      <c r="BV19" s="5">
        <v>11.694712647272071</v>
      </c>
      <c r="BW19" s="6">
        <v>11.723385968421494</v>
      </c>
      <c r="BX19" s="6">
        <v>11.742327943869698</v>
      </c>
      <c r="BY19" s="6">
        <v>11.753628686964761</v>
      </c>
      <c r="BZ19" s="7">
        <v>11.758860688057419</v>
      </c>
      <c r="CB19" s="16">
        <v>0.1</v>
      </c>
      <c r="CC19" t="s">
        <v>23</v>
      </c>
      <c r="CD19">
        <v>12.960995864336036</v>
      </c>
      <c r="CE19">
        <v>12.990802152393854</v>
      </c>
      <c r="CF19">
        <v>13.051435045949704</v>
      </c>
      <c r="CG19">
        <v>13.144790609693187</v>
      </c>
      <c r="CH19">
        <v>13.273311538983416</v>
      </c>
      <c r="CI19" s="5">
        <v>13.439398448896569</v>
      </c>
      <c r="CJ19" s="6">
        <v>13.644472030761262</v>
      </c>
      <c r="CK19" s="6">
        <v>13.887642980513712</v>
      </c>
      <c r="CL19" s="6">
        <v>14.164130693461765</v>
      </c>
      <c r="CM19" s="7">
        <v>14.46398101822866</v>
      </c>
      <c r="CN19">
        <v>14.772203695088688</v>
      </c>
      <c r="CO19">
        <v>15.071545729281052</v>
      </c>
      <c r="CP19">
        <v>15.347274106946381</v>
      </c>
      <c r="CQ19">
        <v>15.589778133059841</v>
      </c>
      <c r="CR19">
        <v>15.794526582920456</v>
      </c>
      <c r="CS19" s="5">
        <v>15.960702959835517</v>
      </c>
      <c r="CT19" s="6">
        <v>16.089640673018241</v>
      </c>
      <c r="CU19" s="6">
        <v>16.183560423294121</v>
      </c>
      <c r="CV19" s="6">
        <v>16.244706097106377</v>
      </c>
      <c r="CW19" s="7">
        <v>16.27481289176762</v>
      </c>
      <c r="CX19" s="6"/>
      <c r="CY19">
        <v>4.5</v>
      </c>
      <c r="CZ19" s="2">
        <f t="shared" si="0"/>
        <v>10.582081815552147</v>
      </c>
      <c r="DA19" s="2">
        <f t="shared" si="1"/>
        <v>8.6644855700028831</v>
      </c>
      <c r="DB19" s="2">
        <f t="shared" si="2"/>
        <v>11.517092312812933</v>
      </c>
      <c r="DC19" s="2">
        <f t="shared" si="3"/>
        <v>13.402428960096346</v>
      </c>
      <c r="DE19" s="2">
        <f t="shared" si="4"/>
        <v>11.025230150171462</v>
      </c>
      <c r="DF19" s="2">
        <f t="shared" si="5"/>
        <v>9.3516496713483921</v>
      </c>
      <c r="DG19" s="2">
        <f t="shared" si="6"/>
        <v>11.753582659323349</v>
      </c>
      <c r="DH19" s="2">
        <f t="shared" si="7"/>
        <v>13.399634918025638</v>
      </c>
      <c r="DI19" s="2">
        <f t="shared" si="8"/>
        <v>11.998832278003007</v>
      </c>
      <c r="DJ19" s="2">
        <f t="shared" si="9"/>
        <v>10.667739840494457</v>
      </c>
      <c r="DK19" s="2">
        <f t="shared" si="10"/>
        <v>12.1125023381446</v>
      </c>
      <c r="DL19" s="2">
        <f t="shared" si="11"/>
        <v>13.424854716534563</v>
      </c>
      <c r="DO19" s="16">
        <v>0.1</v>
      </c>
      <c r="DP19" t="s">
        <v>23</v>
      </c>
      <c r="DQ19">
        <v>11.187406826170312</v>
      </c>
      <c r="DR19">
        <v>11.208826407430246</v>
      </c>
      <c r="DS19">
        <v>11.252699985629814</v>
      </c>
      <c r="DT19">
        <v>11.320976276717049</v>
      </c>
      <c r="DU19">
        <v>11.416242364514465</v>
      </c>
      <c r="DV19" s="5">
        <v>11.54122429557089</v>
      </c>
      <c r="DW19" s="6">
        <v>11.697981242911887</v>
      </c>
      <c r="DX19" s="6">
        <v>11.886745711868109</v>
      </c>
      <c r="DY19" s="6">
        <v>12.104514417452753</v>
      </c>
      <c r="DZ19" s="7">
        <v>12.343841529070392</v>
      </c>
      <c r="EA19">
        <v>12.59278331203172</v>
      </c>
      <c r="EB19">
        <v>12.837066449298462</v>
      </c>
      <c r="EC19">
        <v>13.064058201140645</v>
      </c>
      <c r="ED19">
        <v>13.265104111428165</v>
      </c>
      <c r="EE19">
        <v>13.435729049913922</v>
      </c>
      <c r="EF19" s="5">
        <v>13.574677666455443</v>
      </c>
      <c r="EG19" s="6">
        <v>13.682684007055453</v>
      </c>
      <c r="EH19" s="6">
        <v>13.761407968663548</v>
      </c>
      <c r="EI19" s="6">
        <v>13.812659164761552</v>
      </c>
      <c r="EJ19" s="7">
        <v>13.837888115444306</v>
      </c>
      <c r="EL19" s="16">
        <v>0.1</v>
      </c>
      <c r="EM19" t="s">
        <v>23</v>
      </c>
      <c r="EN19">
        <v>10.383836033114642</v>
      </c>
      <c r="EO19">
        <v>10.388333445671165</v>
      </c>
      <c r="EP19">
        <v>10.398142655079331</v>
      </c>
      <c r="EQ19">
        <v>10.414821272740989</v>
      </c>
      <c r="ER19">
        <v>10.440503825448479</v>
      </c>
      <c r="ES19" s="5">
        <v>10.477594670000469</v>
      </c>
      <c r="ET19" s="6">
        <v>10.528263568071784</v>
      </c>
      <c r="EU19" s="6">
        <v>10.593709069042493</v>
      </c>
      <c r="EV19" s="6">
        <v>10.673251823414866</v>
      </c>
      <c r="EW19" s="7">
        <v>10.763542779924334</v>
      </c>
      <c r="EX19">
        <v>10.858491899561884</v>
      </c>
      <c r="EY19">
        <v>10.950606057573669</v>
      </c>
      <c r="EZ19">
        <v>11.033473275429495</v>
      </c>
      <c r="FA19">
        <v>11.103204238285276</v>
      </c>
      <c r="FB19">
        <v>11.158511260816159</v>
      </c>
      <c r="FC19" s="5">
        <v>11.200048264135859</v>
      </c>
      <c r="FD19" s="6">
        <v>11.229580006200438</v>
      </c>
      <c r="FE19" s="6">
        <v>11.249261049280417</v>
      </c>
      <c r="FF19" s="6">
        <v>11.261103299699405</v>
      </c>
      <c r="FG19" s="7">
        <v>11.266621370116216</v>
      </c>
      <c r="FI19" s="16">
        <v>0.1</v>
      </c>
      <c r="FJ19" t="s">
        <v>23</v>
      </c>
      <c r="FK19">
        <v>10.441183813157945</v>
      </c>
      <c r="FL19">
        <v>10.44688533415462</v>
      </c>
      <c r="FM19">
        <v>10.459111278017607</v>
      </c>
      <c r="FN19">
        <v>10.479430287874331</v>
      </c>
      <c r="FO19">
        <v>10.509977338417784</v>
      </c>
      <c r="FP19" s="5">
        <v>10.553124606349503</v>
      </c>
      <c r="FQ19" s="6">
        <v>10.610944506602282</v>
      </c>
      <c r="FR19" s="6">
        <v>10.684431449129455</v>
      </c>
      <c r="FS19" s="6">
        <v>10.772554080090552</v>
      </c>
      <c r="FT19" s="7">
        <v>10.871448216940514</v>
      </c>
      <c r="FU19">
        <v>10.974398943705097</v>
      </c>
      <c r="FV19">
        <v>11.073334446387319</v>
      </c>
      <c r="FW19">
        <v>11.161512682201272</v>
      </c>
      <c r="FX19">
        <v>11.235018571228357</v>
      </c>
      <c r="FY19">
        <v>11.292765256361729</v>
      </c>
      <c r="FZ19" s="5">
        <v>11.335716271742742</v>
      </c>
      <c r="GA19" s="6">
        <v>11.365959120231322</v>
      </c>
      <c r="GB19" s="6">
        <v>11.385927875786336</v>
      </c>
      <c r="GC19" s="6">
        <v>11.397846478171584</v>
      </c>
      <c r="GD19" s="7">
        <v>11.403368617518785</v>
      </c>
    </row>
    <row r="20" spans="1:186" ht="15.75" thickBot="1">
      <c r="A20" s="16">
        <v>0.1</v>
      </c>
      <c r="B20" t="s">
        <v>24</v>
      </c>
      <c r="C20">
        <v>13.268981100752891</v>
      </c>
      <c r="D20">
        <v>13.29282601916243</v>
      </c>
      <c r="E20">
        <v>13.341122904178855</v>
      </c>
      <c r="F20">
        <v>13.414960458594489</v>
      </c>
      <c r="G20">
        <v>13.515641618606995</v>
      </c>
      <c r="H20" s="12">
        <v>13.644248164461946</v>
      </c>
      <c r="I20" s="13">
        <v>13.801021303838722</v>
      </c>
      <c r="J20" s="13">
        <v>13.984590617919491</v>
      </c>
      <c r="K20" s="13">
        <v>14.191193292697411</v>
      </c>
      <c r="L20" s="14">
        <v>14.414195650096634</v>
      </c>
      <c r="M20">
        <v>14.644370253317053</v>
      </c>
      <c r="N20">
        <v>14.871239868858169</v>
      </c>
      <c r="O20">
        <v>15.085087916154571</v>
      </c>
      <c r="P20">
        <v>15.278402058588336</v>
      </c>
      <c r="Q20">
        <v>15.446311105408951</v>
      </c>
      <c r="R20" s="12">
        <v>15.586274764539086</v>
      </c>
      <c r="S20" s="13">
        <v>15.697441034656773</v>
      </c>
      <c r="T20" s="13">
        <v>15.779967250089193</v>
      </c>
      <c r="U20" s="13">
        <v>15.834449325528444</v>
      </c>
      <c r="V20" s="14">
        <v>15.861504197972437</v>
      </c>
      <c r="W20" s="23">
        <v>43388</v>
      </c>
      <c r="X20" s="6">
        <v>18.252186988868974</v>
      </c>
      <c r="Y20" s="6">
        <v>18.007044734248719</v>
      </c>
      <c r="Z20" s="6">
        <v>17.948053610527701</v>
      </c>
      <c r="AA20" s="6">
        <v>17.941838853538858</v>
      </c>
      <c r="AB20" s="7">
        <v>17.946384291924275</v>
      </c>
      <c r="AC20">
        <v>17.950094143566577</v>
      </c>
      <c r="AD20">
        <v>17.951119551109802</v>
      </c>
      <c r="AE20">
        <v>17.950332492139811</v>
      </c>
      <c r="AF20">
        <v>17.94900149691572</v>
      </c>
      <c r="AG20">
        <v>17.948090068935727</v>
      </c>
      <c r="AJ20" s="6">
        <v>14.23898483313228</v>
      </c>
      <c r="AK20" s="6">
        <v>15.054979701876809</v>
      </c>
      <c r="AL20" s="6">
        <v>15.737237293055856</v>
      </c>
      <c r="AM20" s="6">
        <v>16.280463908016884</v>
      </c>
      <c r="AN20" s="7">
        <v>16.697738146757874</v>
      </c>
      <c r="AO20">
        <v>17.009248239909123</v>
      </c>
      <c r="AP20">
        <v>17.234615461488332</v>
      </c>
      <c r="AQ20">
        <v>17.389942077644186</v>
      </c>
      <c r="AR20">
        <v>17.487096810934261</v>
      </c>
      <c r="AS20">
        <v>17.533786147442893</v>
      </c>
      <c r="AU20" t="s">
        <v>75</v>
      </c>
      <c r="BE20" s="16">
        <v>0.1</v>
      </c>
      <c r="BF20" t="s">
        <v>24</v>
      </c>
      <c r="BG20">
        <v>11.24582585820758</v>
      </c>
      <c r="BH20">
        <v>11.247692265072127</v>
      </c>
      <c r="BI20">
        <v>11.252043612259415</v>
      </c>
      <c r="BJ20">
        <v>11.260043071908783</v>
      </c>
      <c r="BK20">
        <v>11.273239070455075</v>
      </c>
      <c r="BL20" s="12">
        <v>11.293301820590958</v>
      </c>
      <c r="BM20" s="13">
        <v>11.321642234806031</v>
      </c>
      <c r="BN20" s="13">
        <v>11.358929035775686</v>
      </c>
      <c r="BO20" s="13">
        <v>11.40458782564529</v>
      </c>
      <c r="BP20" s="14">
        <v>11.456472497094895</v>
      </c>
      <c r="BQ20">
        <v>11.510989431684179</v>
      </c>
      <c r="BR20">
        <v>11.563870176561732</v>
      </c>
      <c r="BS20">
        <v>11.611349584376262</v>
      </c>
      <c r="BT20">
        <v>11.650990151547225</v>
      </c>
      <c r="BU20">
        <v>11.681884260430326</v>
      </c>
      <c r="BV20" s="12">
        <v>11.704397972169316</v>
      </c>
      <c r="BW20" s="13">
        <v>11.719715101674689</v>
      </c>
      <c r="BX20" s="13">
        <v>11.729366228111846</v>
      </c>
      <c r="BY20" s="13">
        <v>11.734833298818323</v>
      </c>
      <c r="BZ20" s="14">
        <v>11.737258685516599</v>
      </c>
      <c r="CB20" s="16">
        <v>0.1</v>
      </c>
      <c r="CC20" t="s">
        <v>24</v>
      </c>
      <c r="CD20">
        <v>13.416979712297808</v>
      </c>
      <c r="CE20">
        <v>13.443571796026079</v>
      </c>
      <c r="CF20">
        <v>13.497334922703907</v>
      </c>
      <c r="CG20">
        <v>13.579288879078357</v>
      </c>
      <c r="CH20">
        <v>13.69060077432818</v>
      </c>
      <c r="CI20" s="12">
        <v>13.832110051323118</v>
      </c>
      <c r="CJ20" s="13">
        <v>14.003658724593468</v>
      </c>
      <c r="CK20" s="13">
        <v>14.203269399133331</v>
      </c>
      <c r="CL20" s="13">
        <v>14.426336421237599</v>
      </c>
      <c r="CM20" s="14">
        <v>14.665181818365522</v>
      </c>
      <c r="CN20">
        <v>14.909473105646883</v>
      </c>
      <c r="CO20">
        <v>15.147817710264722</v>
      </c>
      <c r="CP20">
        <v>15.370029771782365</v>
      </c>
      <c r="CQ20">
        <v>15.568649784976783</v>
      </c>
      <c r="CR20">
        <v>15.73927162383616</v>
      </c>
      <c r="CS20" s="12">
        <v>15.880042164078299</v>
      </c>
      <c r="CT20" s="13">
        <v>15.990842539594796</v>
      </c>
      <c r="CU20" s="13">
        <v>16.072488073716393</v>
      </c>
      <c r="CV20" s="13">
        <v>16.126091870585626</v>
      </c>
      <c r="CW20" s="14">
        <v>16.152620242540365</v>
      </c>
      <c r="CX20" s="6"/>
      <c r="CY20">
        <v>5</v>
      </c>
      <c r="CZ20" s="2">
        <f t="shared" si="0"/>
        <v>10.93224657648998</v>
      </c>
      <c r="DA20" s="2">
        <f t="shared" si="1"/>
        <v>8.8943352688829176</v>
      </c>
      <c r="DB20" s="2">
        <f t="shared" si="2"/>
        <v>11.170016629354208</v>
      </c>
      <c r="DC20" s="2">
        <f t="shared" si="3"/>
        <v>13.178663090339487</v>
      </c>
      <c r="DE20" s="2">
        <f t="shared" si="4"/>
        <v>11.30669685468991</v>
      </c>
      <c r="DF20" s="2">
        <f t="shared" si="5"/>
        <v>9.5266516355367852</v>
      </c>
      <c r="DG20" s="2">
        <f t="shared" si="6"/>
        <v>11.418119440775204</v>
      </c>
      <c r="DH20" s="2">
        <f t="shared" si="7"/>
        <v>13.173281576336519</v>
      </c>
      <c r="DI20" s="2">
        <f t="shared" si="8"/>
        <v>12.08128107063134</v>
      </c>
      <c r="DJ20" s="2">
        <f t="shared" si="9"/>
        <v>10.697280935627742</v>
      </c>
      <c r="DK20" s="2">
        <f t="shared" si="10"/>
        <v>11.811880302190703</v>
      </c>
      <c r="DL20" s="2">
        <f t="shared" si="11"/>
        <v>13.178967313028828</v>
      </c>
      <c r="DO20" s="16">
        <v>0.1</v>
      </c>
      <c r="DP20" t="s">
        <v>24</v>
      </c>
      <c r="DQ20">
        <v>11.469369005432023</v>
      </c>
      <c r="DR20">
        <v>11.487602714562838</v>
      </c>
      <c r="DS20">
        <v>11.52472347319047</v>
      </c>
      <c r="DT20">
        <v>11.581921662401141</v>
      </c>
      <c r="DU20">
        <v>11.660675634238645</v>
      </c>
      <c r="DV20" s="12">
        <v>11.762343931217945</v>
      </c>
      <c r="DW20" s="13">
        <v>11.887581709509323</v>
      </c>
      <c r="DX20" s="13">
        <v>12.035609954321092</v>
      </c>
      <c r="DY20" s="13">
        <v>12.203470064470746</v>
      </c>
      <c r="DZ20" s="14">
        <v>12.385558305605461</v>
      </c>
      <c r="EA20">
        <v>12.573869709771415</v>
      </c>
      <c r="EB20">
        <v>12.759247724910121</v>
      </c>
      <c r="EC20">
        <v>12.933262220709</v>
      </c>
      <c r="ED20">
        <v>13.089549120828007</v>
      </c>
      <c r="EE20">
        <v>13.224197597319257</v>
      </c>
      <c r="EF20" s="12">
        <v>13.335433334952542</v>
      </c>
      <c r="EG20" s="13">
        <v>13.422992399346271</v>
      </c>
      <c r="EH20" s="13">
        <v>13.487466368994731</v>
      </c>
      <c r="EI20" s="13">
        <v>13.529754840663378</v>
      </c>
      <c r="EJ20" s="14">
        <v>13.550666563080142</v>
      </c>
      <c r="EL20" s="16">
        <v>0.1</v>
      </c>
      <c r="EM20" t="s">
        <v>24</v>
      </c>
      <c r="EN20">
        <v>10.662911264151939</v>
      </c>
      <c r="EO20">
        <v>10.665456912095086</v>
      </c>
      <c r="EP20">
        <v>10.671124436884018</v>
      </c>
      <c r="EQ20">
        <v>10.680996497054636</v>
      </c>
      <c r="ER20">
        <v>10.696510952785275</v>
      </c>
      <c r="ES20" s="12">
        <v>10.719209457068082</v>
      </c>
      <c r="ET20" s="13">
        <v>10.750371818261424</v>
      </c>
      <c r="EU20" s="13">
        <v>10.79055061468536</v>
      </c>
      <c r="EV20" s="13">
        <v>10.839086927193867</v>
      </c>
      <c r="EW20" s="14">
        <v>10.893792419011829</v>
      </c>
      <c r="EX20">
        <v>10.951071387136992</v>
      </c>
      <c r="EY20">
        <v>11.006674198162116</v>
      </c>
      <c r="EZ20">
        <v>11.056845613667832</v>
      </c>
      <c r="FA20">
        <v>11.099127658295295</v>
      </c>
      <c r="FB20">
        <v>11.13255605011725</v>
      </c>
      <c r="FC20" s="12">
        <v>11.157410646973052</v>
      </c>
      <c r="FD20" s="13">
        <v>11.174772693210686</v>
      </c>
      <c r="FE20" s="13">
        <v>11.186068807914618</v>
      </c>
      <c r="FF20" s="13">
        <v>11.192689514779451</v>
      </c>
      <c r="FG20" s="14">
        <v>11.195709621737151</v>
      </c>
      <c r="FI20" s="16">
        <v>0.1</v>
      </c>
      <c r="FJ20" t="s">
        <v>24</v>
      </c>
      <c r="FK20">
        <v>10.720145881440565</v>
      </c>
      <c r="FL20">
        <v>10.723770155355512</v>
      </c>
      <c r="FM20">
        <v>10.731591291952089</v>
      </c>
      <c r="FN20">
        <v>10.74467966957396</v>
      </c>
      <c r="FO20">
        <v>10.76444195328853</v>
      </c>
      <c r="FP20" s="12">
        <v>10.792353955545009</v>
      </c>
      <c r="FQ20" s="13">
        <v>10.829574615904004</v>
      </c>
      <c r="FR20" s="13">
        <v>10.876458973486976</v>
      </c>
      <c r="FS20" s="13">
        <v>10.932059154625193</v>
      </c>
      <c r="FT20" s="14">
        <v>10.993812809679113</v>
      </c>
      <c r="FU20">
        <v>11.057709062111124</v>
      </c>
      <c r="FV20">
        <v>11.119126824631145</v>
      </c>
      <c r="FW20">
        <v>11.174075485583367</v>
      </c>
      <c r="FX20">
        <v>11.220033446485511</v>
      </c>
      <c r="FY20">
        <v>11.256117487082777</v>
      </c>
      <c r="FZ20" s="12">
        <v>11.282775711971034</v>
      </c>
      <c r="GA20" s="13">
        <v>11.301287841038105</v>
      </c>
      <c r="GB20" s="13">
        <v>11.313267662066474</v>
      </c>
      <c r="GC20" s="13">
        <v>11.320257176564297</v>
      </c>
      <c r="GD20" s="14">
        <v>11.323435374930696</v>
      </c>
    </row>
    <row r="21" spans="1:186" ht="15.75" thickBot="1">
      <c r="A21" s="16">
        <v>0</v>
      </c>
      <c r="B21" t="s">
        <v>25</v>
      </c>
      <c r="C21">
        <v>13.591647723066412</v>
      </c>
      <c r="D21">
        <v>13.61305740768427</v>
      </c>
      <c r="E21">
        <v>13.656206027427666</v>
      </c>
      <c r="F21">
        <v>13.721642542775751</v>
      </c>
      <c r="G21">
        <v>13.809913076700944</v>
      </c>
      <c r="H21">
        <v>13.921224784835465</v>
      </c>
      <c r="I21">
        <v>14.055012190972571</v>
      </c>
      <c r="J21">
        <v>14.209459914747741</v>
      </c>
      <c r="K21">
        <v>14.381096757850498</v>
      </c>
      <c r="L21">
        <v>14.564642455302645</v>
      </c>
      <c r="M21">
        <v>14.753302921173951</v>
      </c>
      <c r="N21">
        <v>14.939579823622156</v>
      </c>
      <c r="O21">
        <v>15.116353727448896</v>
      </c>
      <c r="P21">
        <v>15.277751320077364</v>
      </c>
      <c r="Q21">
        <v>15.41953683634242</v>
      </c>
      <c r="R21">
        <v>15.539066333131496</v>
      </c>
      <c r="S21">
        <v>15.634977639491584</v>
      </c>
      <c r="T21">
        <v>15.706784799708558</v>
      </c>
      <c r="U21">
        <v>15.754489944804851</v>
      </c>
      <c r="V21">
        <v>15.778271372882926</v>
      </c>
      <c r="AJ21" s="6">
        <v>9.8074948325893008</v>
      </c>
      <c r="AK21" s="6">
        <v>10.35123397961909</v>
      </c>
      <c r="AL21" s="6">
        <v>10.809845636620906</v>
      </c>
      <c r="AM21" s="6">
        <v>11.173427903887363</v>
      </c>
      <c r="AN21" s="7">
        <v>11.448900347253966</v>
      </c>
      <c r="AO21">
        <v>11.6502341248987</v>
      </c>
      <c r="AP21">
        <v>11.792118365209141</v>
      </c>
      <c r="AQ21">
        <v>11.887225774104394</v>
      </c>
      <c r="AR21">
        <v>11.945249489409909</v>
      </c>
      <c r="AS21">
        <v>11.972652351112172</v>
      </c>
      <c r="BE21" s="16">
        <v>0</v>
      </c>
      <c r="BF21" t="s">
        <v>25</v>
      </c>
      <c r="BG21">
        <v>11.496055301853858</v>
      </c>
      <c r="BH21">
        <v>11.496163904070489</v>
      </c>
      <c r="BI21">
        <v>11.496839766259482</v>
      </c>
      <c r="BJ21">
        <v>11.49893508464949</v>
      </c>
      <c r="BK21">
        <v>11.503561984959857</v>
      </c>
      <c r="BL21">
        <v>11.511887717598391</v>
      </c>
      <c r="BM21">
        <v>11.524865351873546</v>
      </c>
      <c r="BN21">
        <v>11.5429296579098</v>
      </c>
      <c r="BO21">
        <v>11.565725879408204</v>
      </c>
      <c r="BP21">
        <v>11.591981293883025</v>
      </c>
      <c r="BQ21">
        <v>11.619640462585146</v>
      </c>
      <c r="BR21">
        <v>11.646307037405712</v>
      </c>
      <c r="BS21">
        <v>11.669847121459009</v>
      </c>
      <c r="BT21">
        <v>11.688855872699429</v>
      </c>
      <c r="BU21">
        <v>11.702830876172332</v>
      </c>
      <c r="BV21">
        <v>11.712079585375347</v>
      </c>
      <c r="BW21">
        <v>11.717470046085802</v>
      </c>
      <c r="BX21">
        <v>11.720130776963501</v>
      </c>
      <c r="BY21">
        <v>11.721170557936562</v>
      </c>
      <c r="BZ21">
        <v>11.721455036214898</v>
      </c>
      <c r="CB21" s="16">
        <v>0</v>
      </c>
      <c r="CC21" t="s">
        <v>25</v>
      </c>
      <c r="CD21">
        <v>13.7428078317666</v>
      </c>
      <c r="CE21">
        <v>13.766745561967438</v>
      </c>
      <c r="CF21">
        <v>13.814902239405511</v>
      </c>
      <c r="CG21">
        <v>13.887721535525133</v>
      </c>
      <c r="CH21">
        <v>13.985569207795281</v>
      </c>
      <c r="CI21">
        <v>14.108372506167907</v>
      </c>
      <c r="CJ21">
        <v>14.255160114477889</v>
      </c>
      <c r="CK21">
        <v>14.423565913079903</v>
      </c>
      <c r="CL21">
        <v>14.609426799817426</v>
      </c>
      <c r="CM21">
        <v>14.806674934065921</v>
      </c>
      <c r="CN21">
        <v>15.007733188255683</v>
      </c>
      <c r="CO21">
        <v>15.204467068802563</v>
      </c>
      <c r="CP21">
        <v>15.389398375088174</v>
      </c>
      <c r="CQ21">
        <v>15.556620484422737</v>
      </c>
      <c r="CR21">
        <v>15.702143922832432</v>
      </c>
      <c r="CS21">
        <v>15.823749737252726</v>
      </c>
      <c r="CT21">
        <v>15.920569792178089</v>
      </c>
      <c r="CU21">
        <v>15.992591556703996</v>
      </c>
      <c r="CV21">
        <v>16.040209192792396</v>
      </c>
      <c r="CW21">
        <v>16.063876329109924</v>
      </c>
      <c r="CY21">
        <v>5.5</v>
      </c>
      <c r="CZ21" s="2">
        <f t="shared" si="0"/>
        <v>11.151973696340724</v>
      </c>
      <c r="DA21" s="2">
        <f t="shared" si="1"/>
        <v>9.0879466463279677</v>
      </c>
      <c r="DB21" s="2">
        <f t="shared" si="2"/>
        <v>10.911779174136994</v>
      </c>
      <c r="DC21" s="2">
        <f t="shared" si="3"/>
        <v>12.949379818435764</v>
      </c>
      <c r="DE21" s="2">
        <f t="shared" si="4"/>
        <v>11.468754617409013</v>
      </c>
      <c r="DF21" s="2">
        <f t="shared" si="5"/>
        <v>9.6662291540696721</v>
      </c>
      <c r="DG21" s="2">
        <f t="shared" si="6"/>
        <v>11.163100576861989</v>
      </c>
      <c r="DH21" s="2">
        <f t="shared" si="7"/>
        <v>12.943220856353982</v>
      </c>
      <c r="DI21" s="2">
        <f t="shared" si="8"/>
        <v>12.094524858979495</v>
      </c>
      <c r="DJ21" s="2">
        <f t="shared" si="9"/>
        <v>10.710955869034455</v>
      </c>
      <c r="DK21" s="2">
        <f t="shared" si="10"/>
        <v>11.571108879699004</v>
      </c>
      <c r="DL21" s="2">
        <f t="shared" si="11"/>
        <v>12.939468201949683</v>
      </c>
      <c r="DO21" s="16">
        <v>0</v>
      </c>
      <c r="DP21" t="s">
        <v>25</v>
      </c>
      <c r="DQ21">
        <v>11.628420813532667</v>
      </c>
      <c r="DR21">
        <v>11.643886524797145</v>
      </c>
      <c r="DS21">
        <v>11.675212324932657</v>
      </c>
      <c r="DT21">
        <v>11.723086985862505</v>
      </c>
      <c r="DU21">
        <v>11.788289485621958</v>
      </c>
      <c r="DV21">
        <v>11.871378255094356</v>
      </c>
      <c r="DW21">
        <v>11.97228653513047</v>
      </c>
      <c r="DX21">
        <v>12.089872029747852</v>
      </c>
      <c r="DY21">
        <v>12.221527049963195</v>
      </c>
      <c r="DZ21">
        <v>12.363019106466409</v>
      </c>
      <c r="EA21">
        <v>12.508747287005175</v>
      </c>
      <c r="EB21">
        <v>12.652478541044179</v>
      </c>
      <c r="EC21">
        <v>12.788339117982286</v>
      </c>
      <c r="ED21">
        <v>12.911601487638752</v>
      </c>
      <c r="EE21">
        <v>13.019024478523992</v>
      </c>
      <c r="EF21">
        <v>13.108786056496488</v>
      </c>
      <c r="EG21">
        <v>13.180173539121368</v>
      </c>
      <c r="EH21">
        <v>13.233190581601596</v>
      </c>
      <c r="EI21">
        <v>13.268186205478345</v>
      </c>
      <c r="EJ21">
        <v>13.285559378879633</v>
      </c>
      <c r="EL21" s="16">
        <v>0</v>
      </c>
      <c r="EM21" t="s">
        <v>25</v>
      </c>
      <c r="EN21">
        <v>10.83540422944866</v>
      </c>
      <c r="EO21">
        <v>10.836431967711109</v>
      </c>
      <c r="EP21">
        <v>10.838899444423445</v>
      </c>
      <c r="EQ21">
        <v>10.843570351937043</v>
      </c>
      <c r="ER21">
        <v>10.851435737607469</v>
      </c>
      <c r="ES21">
        <v>10.863522147744664</v>
      </c>
      <c r="ET21">
        <v>10.880637577245233</v>
      </c>
      <c r="EU21">
        <v>10.903082769997777</v>
      </c>
      <c r="EV21">
        <v>10.930392551162662</v>
      </c>
      <c r="EW21">
        <v>10.961213443153504</v>
      </c>
      <c r="EX21">
        <v>10.993435306515629</v>
      </c>
      <c r="EY21">
        <v>11.024619516520023</v>
      </c>
      <c r="EZ21">
        <v>11.052583608200015</v>
      </c>
      <c r="FA21">
        <v>11.075853027898159</v>
      </c>
      <c r="FB21">
        <v>11.093828876258595</v>
      </c>
      <c r="FC21">
        <v>11.106699203346807</v>
      </c>
      <c r="FD21">
        <v>11.115200445548965</v>
      </c>
      <c r="FE21">
        <v>11.120331526328389</v>
      </c>
      <c r="FF21">
        <v>11.123088371426549</v>
      </c>
      <c r="FG21">
        <v>11.124253426495487</v>
      </c>
      <c r="FI21" s="16">
        <v>0</v>
      </c>
      <c r="FJ21" t="s">
        <v>25</v>
      </c>
      <c r="FK21">
        <v>10.891434588237468</v>
      </c>
      <c r="FL21">
        <v>10.893425994889547</v>
      </c>
      <c r="FM21">
        <v>10.897809970883925</v>
      </c>
      <c r="FN21">
        <v>10.905324748807629</v>
      </c>
      <c r="FO21">
        <v>10.916913896430302</v>
      </c>
      <c r="FP21">
        <v>10.933524055789302</v>
      </c>
      <c r="FQ21">
        <v>10.955839049949979</v>
      </c>
      <c r="FR21">
        <v>10.983981159260496</v>
      </c>
      <c r="FS21">
        <v>11.017249739033414</v>
      </c>
      <c r="FT21">
        <v>11.054010557898454</v>
      </c>
      <c r="FU21">
        <v>11.09185903642701</v>
      </c>
      <c r="FV21">
        <v>11.128096812370316</v>
      </c>
      <c r="FW21">
        <v>11.160363917762211</v>
      </c>
      <c r="FX21">
        <v>11.187112605972288</v>
      </c>
      <c r="FY21">
        <v>11.20776595184242</v>
      </c>
      <c r="FZ21">
        <v>11.22260015144184</v>
      </c>
      <c r="GA21">
        <v>11.232471973801703</v>
      </c>
      <c r="GB21">
        <v>11.238503763435121</v>
      </c>
      <c r="GC21">
        <v>11.241797375812785</v>
      </c>
      <c r="GD21">
        <v>11.243211163558671</v>
      </c>
    </row>
    <row r="22" spans="1:186" ht="15.75" thickBot="1">
      <c r="A22" s="15">
        <v>0</v>
      </c>
      <c r="B22" t="s">
        <v>26</v>
      </c>
      <c r="C22">
        <v>13.798987298788221</v>
      </c>
      <c r="D22">
        <v>13.81867876954391</v>
      </c>
      <c r="E22">
        <v>13.858222339849522</v>
      </c>
      <c r="F22">
        <v>13.917845548550135</v>
      </c>
      <c r="G22">
        <v>13.997658986751068</v>
      </c>
      <c r="H22">
        <v>14.097393936268427</v>
      </c>
      <c r="I22">
        <v>14.21608952530384</v>
      </c>
      <c r="J22">
        <v>14.351783627593505</v>
      </c>
      <c r="K22">
        <v>14.501293100121327</v>
      </c>
      <c r="L22">
        <v>14.660189365509956</v>
      </c>
      <c r="M22">
        <v>14.823055356853866</v>
      </c>
      <c r="N22">
        <v>14.984021109856158</v>
      </c>
      <c r="O22">
        <v>15.137434144297792</v>
      </c>
      <c r="P22">
        <v>15.278432129118855</v>
      </c>
      <c r="Q22">
        <v>15.403263572831342</v>
      </c>
      <c r="R22">
        <v>15.509338101462813</v>
      </c>
      <c r="S22">
        <v>15.595077644397422</v>
      </c>
      <c r="T22">
        <v>15.659665002243502</v>
      </c>
      <c r="U22">
        <v>15.702771961220058</v>
      </c>
      <c r="V22">
        <v>15.724322457577806</v>
      </c>
      <c r="W22" s="23">
        <v>43115</v>
      </c>
      <c r="X22" s="6">
        <v>9.596173603220711</v>
      </c>
      <c r="Y22" s="6">
        <v>10.191196927009544</v>
      </c>
      <c r="Z22" s="6">
        <v>10.714714275052318</v>
      </c>
      <c r="AA22" s="6">
        <v>11.145831372185697</v>
      </c>
      <c r="AB22" s="7">
        <v>11.484962096859192</v>
      </c>
      <c r="AC22">
        <v>11.742345224242039</v>
      </c>
      <c r="AD22">
        <v>11.930551262178659</v>
      </c>
      <c r="AE22">
        <v>12.061070804028995</v>
      </c>
      <c r="AF22">
        <v>12.142959847695744</v>
      </c>
      <c r="AG22">
        <v>12.182360976037787</v>
      </c>
      <c r="AJ22" s="6">
        <v>10.522208754325149</v>
      </c>
      <c r="AK22" s="6">
        <v>10.841377512987455</v>
      </c>
      <c r="AL22" s="6">
        <v>11.183112740017977</v>
      </c>
      <c r="AM22" s="6">
        <v>11.478411541979529</v>
      </c>
      <c r="AN22" s="7">
        <v>11.710731576552941</v>
      </c>
      <c r="AO22">
        <v>11.883523759135471</v>
      </c>
      <c r="AP22">
        <v>12.006229688842735</v>
      </c>
      <c r="AQ22">
        <v>12.088686447549692</v>
      </c>
      <c r="AR22">
        <v>12.138990749797678</v>
      </c>
      <c r="AS22">
        <v>12.162729520989824</v>
      </c>
      <c r="BE22" s="15">
        <v>0</v>
      </c>
      <c r="BF22" t="s">
        <v>26</v>
      </c>
      <c r="BG22">
        <v>11.65540125753397</v>
      </c>
      <c r="BH22">
        <v>11.654297250561925</v>
      </c>
      <c r="BI22">
        <v>11.652451708099065</v>
      </c>
      <c r="BJ22">
        <v>11.650533499010695</v>
      </c>
      <c r="BK22">
        <v>11.649406785319986</v>
      </c>
      <c r="BL22">
        <v>11.649969868865394</v>
      </c>
      <c r="BM22">
        <v>11.652958331185943</v>
      </c>
      <c r="BN22">
        <v>11.658742693651547</v>
      </c>
      <c r="BO22">
        <v>11.667170536535702</v>
      </c>
      <c r="BP22">
        <v>11.677516697748224</v>
      </c>
      <c r="BQ22">
        <v>11.688594538529722</v>
      </c>
      <c r="BR22">
        <v>11.699028408966385</v>
      </c>
      <c r="BS22">
        <v>11.707601854479824</v>
      </c>
      <c r="BT22">
        <v>11.713542130750215</v>
      </c>
      <c r="BU22">
        <v>11.71664992889062</v>
      </c>
      <c r="BV22">
        <v>11.717266436226279</v>
      </c>
      <c r="BW22">
        <v>11.71612431199785</v>
      </c>
      <c r="BX22">
        <v>11.714143749371591</v>
      </c>
      <c r="BY22">
        <v>11.712225237345431</v>
      </c>
      <c r="BZ22">
        <v>11.711073699729628</v>
      </c>
      <c r="CB22" s="15">
        <v>0</v>
      </c>
      <c r="CC22" t="s">
        <v>26</v>
      </c>
      <c r="CD22">
        <v>13.952116912473214</v>
      </c>
      <c r="CE22">
        <v>13.974183697016819</v>
      </c>
      <c r="CF22">
        <v>14.018418974892166</v>
      </c>
      <c r="CG22">
        <v>14.084925945699782</v>
      </c>
      <c r="CH22">
        <v>14.173613601537786</v>
      </c>
      <c r="CI22">
        <v>14.283919878921784</v>
      </c>
      <c r="CJ22">
        <v>14.414486529618099</v>
      </c>
      <c r="CK22">
        <v>14.562847382861472</v>
      </c>
      <c r="CL22">
        <v>14.725225074041299</v>
      </c>
      <c r="CM22">
        <v>14.896550902002826</v>
      </c>
      <c r="CN22">
        <v>15.070795547790549</v>
      </c>
      <c r="CO22">
        <v>15.24159497860083</v>
      </c>
      <c r="CP22">
        <v>15.402998040836572</v>
      </c>
      <c r="CQ22">
        <v>15.550071275083033</v>
      </c>
      <c r="CR22">
        <v>15.679198101472009</v>
      </c>
      <c r="CS22">
        <v>15.788069482500079</v>
      </c>
      <c r="CT22">
        <v>15.875461440552234</v>
      </c>
      <c r="CU22">
        <v>15.940915152635659</v>
      </c>
      <c r="CV22">
        <v>15.984411633708488</v>
      </c>
      <c r="CW22">
        <v>16.006098532472326</v>
      </c>
      <c r="CY22">
        <v>6</v>
      </c>
      <c r="CZ22" s="2">
        <f t="shared" si="0"/>
        <v>11.255132061858637</v>
      </c>
      <c r="DA22" s="2">
        <f t="shared" si="1"/>
        <v>9.2366199669880764</v>
      </c>
      <c r="DB22" s="2">
        <f t="shared" si="2"/>
        <v>10.731835547830183</v>
      </c>
      <c r="DC22" s="2">
        <f t="shared" si="3"/>
        <v>12.726439761536145</v>
      </c>
      <c r="DE22" s="2">
        <f t="shared" si="4"/>
        <v>11.527128682574933</v>
      </c>
      <c r="DF22" s="2">
        <f t="shared" si="5"/>
        <v>9.7650446465884535</v>
      </c>
      <c r="DG22" s="2">
        <f t="shared" si="6"/>
        <v>10.978595056118703</v>
      </c>
      <c r="DH22" s="2">
        <f t="shared" si="7"/>
        <v>12.720451217325602</v>
      </c>
      <c r="DI22" s="2">
        <f t="shared" si="8"/>
        <v>12.047158738646036</v>
      </c>
      <c r="DJ22" s="2">
        <f t="shared" si="9"/>
        <v>10.704309695674141</v>
      </c>
      <c r="DK22" s="2">
        <f t="shared" si="10"/>
        <v>11.383781992073303</v>
      </c>
      <c r="DL22" s="2">
        <f t="shared" si="11"/>
        <v>12.71291285677173</v>
      </c>
      <c r="DO22" s="15">
        <v>0</v>
      </c>
      <c r="DP22" t="s">
        <v>26</v>
      </c>
      <c r="DQ22">
        <v>11.680570859236036</v>
      </c>
      <c r="DR22">
        <v>11.693845204073572</v>
      </c>
      <c r="DS22">
        <v>11.720629724603558</v>
      </c>
      <c r="DT22">
        <v>11.761313310109761</v>
      </c>
      <c r="DU22">
        <v>11.81627450760479</v>
      </c>
      <c r="DV22">
        <v>11.885646049265198</v>
      </c>
      <c r="DW22">
        <v>11.969030302352037</v>
      </c>
      <c r="DX22">
        <v>12.065212750033192</v>
      </c>
      <c r="DY22">
        <v>12.171950357101066</v>
      </c>
      <c r="DZ22">
        <v>12.28593215558174</v>
      </c>
      <c r="EA22">
        <v>12.402992843611765</v>
      </c>
      <c r="EB22">
        <v>12.518579352959591</v>
      </c>
      <c r="EC22">
        <v>12.628339599725669</v>
      </c>
      <c r="ED22">
        <v>12.728620066812097</v>
      </c>
      <c r="EE22">
        <v>12.816732214222124</v>
      </c>
      <c r="EF22">
        <v>12.890973878491161</v>
      </c>
      <c r="EG22">
        <v>12.950473835694227</v>
      </c>
      <c r="EH22">
        <v>12.994949084341235</v>
      </c>
      <c r="EI22">
        <v>13.024449474512604</v>
      </c>
      <c r="EJ22">
        <v>13.039138725726207</v>
      </c>
      <c r="EL22" s="15">
        <v>0</v>
      </c>
      <c r="EM22" t="s">
        <v>26</v>
      </c>
      <c r="EN22">
        <v>10.91614828804688</v>
      </c>
      <c r="EO22">
        <v>10.916166426041849</v>
      </c>
      <c r="EP22">
        <v>10.91651029849803</v>
      </c>
      <c r="EQ22">
        <v>10.917745065507516</v>
      </c>
      <c r="ER22">
        <v>10.920593812578273</v>
      </c>
      <c r="ES22">
        <v>10.925791971864925</v>
      </c>
      <c r="ET22">
        <v>10.933908021527179</v>
      </c>
      <c r="EU22">
        <v>10.945157747786245</v>
      </c>
      <c r="EV22">
        <v>10.959258511240218</v>
      </c>
      <c r="EW22">
        <v>10.975383821320161</v>
      </c>
      <c r="EX22">
        <v>10.992269352891425</v>
      </c>
      <c r="EY22">
        <v>11.008471654570714</v>
      </c>
      <c r="EZ22">
        <v>11.022698851450215</v>
      </c>
      <c r="FA22">
        <v>11.034080680150286</v>
      </c>
      <c r="FB22">
        <v>11.042291814956286</v>
      </c>
      <c r="FC22">
        <v>11.047522169762933</v>
      </c>
      <c r="FD22">
        <v>11.050339293341061</v>
      </c>
      <c r="FE22">
        <v>11.05150090784961</v>
      </c>
      <c r="FF22">
        <v>11.051765662816234</v>
      </c>
      <c r="FG22">
        <v>11.051733604632824</v>
      </c>
      <c r="FI22" s="15">
        <v>0</v>
      </c>
      <c r="FJ22" t="s">
        <v>26</v>
      </c>
      <c r="FK22">
        <v>10.969987468351055</v>
      </c>
      <c r="FL22">
        <v>10.97087072961112</v>
      </c>
      <c r="FM22">
        <v>10.972930491321929</v>
      </c>
      <c r="FN22">
        <v>10.976700411300831</v>
      </c>
      <c r="FO22">
        <v>10.982849714409841</v>
      </c>
      <c r="FP22">
        <v>10.992030848141431</v>
      </c>
      <c r="FQ22">
        <v>11.004693500774254</v>
      </c>
      <c r="FR22">
        <v>11.020894885122047</v>
      </c>
      <c r="FS22">
        <v>11.040156219184242</v>
      </c>
      <c r="FT22">
        <v>11.061429161076463</v>
      </c>
      <c r="FU22">
        <v>11.083224650415323</v>
      </c>
      <c r="FV22">
        <v>11.103901773953773</v>
      </c>
      <c r="FW22">
        <v>11.122026329990721</v>
      </c>
      <c r="FX22">
        <v>11.136655321791183</v>
      </c>
      <c r="FY22">
        <v>11.147457501697188</v>
      </c>
      <c r="FZ22">
        <v>11.154667854037532</v>
      </c>
      <c r="GA22">
        <v>11.158928558031716</v>
      </c>
      <c r="GB22">
        <v>11.161080754197457</v>
      </c>
      <c r="GC22">
        <v>11.161958635118172</v>
      </c>
      <c r="GD22">
        <v>11.162218322104104</v>
      </c>
    </row>
    <row r="23" spans="1:186">
      <c r="A23">
        <v>0.04</v>
      </c>
      <c r="B23" t="s">
        <v>27</v>
      </c>
      <c r="C23">
        <v>13.900285355524366</v>
      </c>
      <c r="D23">
        <v>13.919092102143628</v>
      </c>
      <c r="E23">
        <v>13.95678737853598</v>
      </c>
      <c r="F23">
        <v>14.01345026175508</v>
      </c>
      <c r="G23">
        <v>14.088994628088052</v>
      </c>
      <c r="H23">
        <v>14.18294489679975</v>
      </c>
      <c r="I23">
        <v>14.294181402699177</v>
      </c>
      <c r="J23">
        <v>14.420706525307086</v>
      </c>
      <c r="K23">
        <v>14.559500981183394</v>
      </c>
      <c r="L23">
        <v>14.706543652840367</v>
      </c>
      <c r="M23">
        <v>14.857041344695027</v>
      </c>
      <c r="N23">
        <v>15.005849057848687</v>
      </c>
      <c r="O23">
        <v>15.147978133845841</v>
      </c>
      <c r="P23">
        <v>15.279045095054117</v>
      </c>
      <c r="Q23">
        <v>15.395551429219756</v>
      </c>
      <c r="R23">
        <v>15.494963739259754</v>
      </c>
      <c r="S23">
        <v>15.575629523274694</v>
      </c>
      <c r="T23">
        <v>15.636593964802865</v>
      </c>
      <c r="U23">
        <v>15.677383397695037</v>
      </c>
      <c r="V23">
        <v>15.697806478514227</v>
      </c>
      <c r="W23" s="23">
        <v>43160</v>
      </c>
      <c r="X23" s="6">
        <v>10.036914412003966</v>
      </c>
      <c r="Y23" s="6">
        <v>10.594669843923846</v>
      </c>
      <c r="Z23" s="6">
        <v>11.06603913726291</v>
      </c>
      <c r="AA23" s="6">
        <v>11.44058243259771</v>
      </c>
      <c r="AB23" s="7">
        <v>11.725110623388854</v>
      </c>
      <c r="AC23">
        <v>11.933689250167886</v>
      </c>
      <c r="AD23">
        <v>12.081156300738625</v>
      </c>
      <c r="AE23">
        <v>12.180324215323216</v>
      </c>
      <c r="AF23">
        <v>12.240994829350665</v>
      </c>
      <c r="AG23">
        <v>12.26970325540665</v>
      </c>
      <c r="AJ23">
        <v>18.214058017195327</v>
      </c>
      <c r="AK23">
        <v>16.084252631505411</v>
      </c>
      <c r="AL23">
        <v>15.147518011067815</v>
      </c>
      <c r="AM23">
        <v>14.693305872325253</v>
      </c>
      <c r="AN23">
        <v>14.45038807159399</v>
      </c>
      <c r="AO23">
        <v>14.307940810579884</v>
      </c>
      <c r="AP23">
        <v>14.218328317054022</v>
      </c>
      <c r="AQ23">
        <v>14.160485900730293</v>
      </c>
      <c r="AR23">
        <v>14.125075864053642</v>
      </c>
      <c r="AS23">
        <v>14.108100799036507</v>
      </c>
      <c r="AT23" t="s">
        <v>74</v>
      </c>
      <c r="BE23">
        <v>0.04</v>
      </c>
      <c r="BF23" t="s">
        <v>27</v>
      </c>
      <c r="BG23">
        <v>11.732797213120241</v>
      </c>
      <c r="BH23">
        <v>11.731076616928274</v>
      </c>
      <c r="BI23">
        <v>11.727953212948238</v>
      </c>
      <c r="BJ23">
        <v>11.724011824019467</v>
      </c>
      <c r="BK23">
        <v>11.720005669246135</v>
      </c>
      <c r="BL23">
        <v>11.716717742421286</v>
      </c>
      <c r="BM23">
        <v>11.714798755793657</v>
      </c>
      <c r="BN23">
        <v>11.714610137016743</v>
      </c>
      <c r="BO23">
        <v>11.716112210119343</v>
      </c>
      <c r="BP23">
        <v>11.718841164799645</v>
      </c>
      <c r="BQ23">
        <v>11.722003338660034</v>
      </c>
      <c r="BR23">
        <v>11.724676511976076</v>
      </c>
      <c r="BS23">
        <v>11.72605805412773</v>
      </c>
      <c r="BT23">
        <v>11.725673131193671</v>
      </c>
      <c r="BU23">
        <v>11.72347935046677</v>
      </c>
      <c r="BV23">
        <v>11.71985249425447</v>
      </c>
      <c r="BW23">
        <v>11.715477697335166</v>
      </c>
      <c r="BX23">
        <v>11.711188053369673</v>
      </c>
      <c r="BY23">
        <v>11.707792040840529</v>
      </c>
      <c r="BZ23">
        <v>11.705921610148067</v>
      </c>
      <c r="CB23">
        <v>0.84</v>
      </c>
      <c r="CC23" t="s">
        <v>27</v>
      </c>
      <c r="CD23">
        <v>14.054357756176461</v>
      </c>
      <c r="CE23">
        <v>14.075461761366935</v>
      </c>
      <c r="CF23">
        <v>14.117687940680389</v>
      </c>
      <c r="CG23">
        <v>14.180983081588316</v>
      </c>
      <c r="CH23">
        <v>14.265051306966802</v>
      </c>
      <c r="CI23">
        <v>14.369120169500322</v>
      </c>
      <c r="CJ23">
        <v>14.491680133116159</v>
      </c>
      <c r="CK23">
        <v>14.630254789794295</v>
      </c>
      <c r="CL23">
        <v>14.781277917291909</v>
      </c>
      <c r="CM23">
        <v>14.940155256100855</v>
      </c>
      <c r="CN23">
        <v>15.101555627161664</v>
      </c>
      <c r="CO23">
        <v>15.259900426451459</v>
      </c>
      <c r="CP23">
        <v>15.409928728714013</v>
      </c>
      <c r="CQ23">
        <v>15.547171358588894</v>
      </c>
      <c r="CR23">
        <v>15.668217553956262</v>
      </c>
      <c r="CS23">
        <v>15.770751744226958</v>
      </c>
      <c r="CT23">
        <v>15.853411226590037</v>
      </c>
      <c r="CU23">
        <v>15.915544763211088</v>
      </c>
      <c r="CV23">
        <v>15.95694715427573</v>
      </c>
      <c r="CW23">
        <v>15.977624640129068</v>
      </c>
      <c r="CY23">
        <v>6.5</v>
      </c>
      <c r="CZ23" s="2">
        <f t="shared" si="0"/>
        <v>11.25366420211108</v>
      </c>
      <c r="DA23" s="2">
        <f t="shared" si="1"/>
        <v>9.3364103084757222</v>
      </c>
      <c r="DB23" s="2">
        <f t="shared" si="2"/>
        <v>10.621378753013351</v>
      </c>
      <c r="DC23" s="2">
        <f t="shared" si="3"/>
        <v>12.51683450796534</v>
      </c>
      <c r="DE23" s="2">
        <f t="shared" si="4"/>
        <v>11.49421961972423</v>
      </c>
      <c r="DF23" s="2">
        <f t="shared" si="5"/>
        <v>9.8209828938991404</v>
      </c>
      <c r="DG23" s="2">
        <f t="shared" si="6"/>
        <v>10.856497893144185</v>
      </c>
      <c r="DH23" s="2">
        <f t="shared" si="7"/>
        <v>12.511312621255982</v>
      </c>
      <c r="DI23" s="2">
        <f t="shared" si="8"/>
        <v>11.946015480709603</v>
      </c>
      <c r="DJ23" s="2">
        <f t="shared" si="9"/>
        <v>10.675104292719366</v>
      </c>
      <c r="DK23" s="2">
        <f t="shared" si="10"/>
        <v>11.244455042771321</v>
      </c>
      <c r="DL23" s="2">
        <f t="shared" si="11"/>
        <v>12.502879861329214</v>
      </c>
      <c r="DO23">
        <v>0.04</v>
      </c>
      <c r="DP23" t="s">
        <v>27</v>
      </c>
      <c r="DQ23">
        <v>11.638769287201363</v>
      </c>
      <c r="DR23">
        <v>11.650496289702632</v>
      </c>
      <c r="DS23">
        <v>11.674107608479428</v>
      </c>
      <c r="DT23">
        <v>11.709847407881696</v>
      </c>
      <c r="DU23">
        <v>11.75791030062314</v>
      </c>
      <c r="DV23">
        <v>11.818251083572241</v>
      </c>
      <c r="DW23">
        <v>11.890365330731084</v>
      </c>
      <c r="DX23">
        <v>11.973082858739586</v>
      </c>
      <c r="DY23">
        <v>12.064432929471232</v>
      </c>
      <c r="DZ23">
        <v>12.161645100256294</v>
      </c>
      <c r="EA23">
        <v>12.261327696110396</v>
      </c>
      <c r="EB23">
        <v>12.35980912804777</v>
      </c>
      <c r="EC23">
        <v>12.453554038856893</v>
      </c>
      <c r="ED23">
        <v>12.539526797050552</v>
      </c>
      <c r="EE23">
        <v>12.615408419959664</v>
      </c>
      <c r="EF23">
        <v>12.679642976722953</v>
      </c>
      <c r="EG23">
        <v>12.731346521947525</v>
      </c>
      <c r="EH23">
        <v>12.770136375133735</v>
      </c>
      <c r="EI23">
        <v>12.795937190543755</v>
      </c>
      <c r="EJ23">
        <v>12.808806460575408</v>
      </c>
      <c r="EL23">
        <v>0.04</v>
      </c>
      <c r="EM23" t="s">
        <v>27</v>
      </c>
      <c r="EN23">
        <v>10.91694556811189</v>
      </c>
      <c r="EO23">
        <v>10.916483773878291</v>
      </c>
      <c r="EP23">
        <v>10.915810210270241</v>
      </c>
      <c r="EQ23">
        <v>10.915382298487533</v>
      </c>
      <c r="ER23">
        <v>10.915781622843987</v>
      </c>
      <c r="ES23">
        <v>10.917596162972668</v>
      </c>
      <c r="ET23">
        <v>10.921281551341623</v>
      </c>
      <c r="EU23">
        <v>10.927025697929333</v>
      </c>
      <c r="EV23">
        <v>10.93465207178115</v>
      </c>
      <c r="EW23">
        <v>10.943600875885597</v>
      </c>
      <c r="EX23">
        <v>10.953014564094875</v>
      </c>
      <c r="EY23">
        <v>10.961919387554705</v>
      </c>
      <c r="EZ23">
        <v>10.969449199745757</v>
      </c>
      <c r="FA23">
        <v>10.975033259840547</v>
      </c>
      <c r="FB23">
        <v>10.978491135367156</v>
      </c>
      <c r="FC23">
        <v>10.980021845934571</v>
      </c>
      <c r="FD23">
        <v>10.980109958953795</v>
      </c>
      <c r="FE23">
        <v>10.979386438156009</v>
      </c>
      <c r="FF23">
        <v>10.978480671163631</v>
      </c>
      <c r="FG23">
        <v>10.977891004866246</v>
      </c>
      <c r="FI23">
        <v>0.2</v>
      </c>
      <c r="FJ23" t="s">
        <v>27</v>
      </c>
      <c r="FK23">
        <v>10.967698423227194</v>
      </c>
      <c r="FL23">
        <v>10.968022153099154</v>
      </c>
      <c r="FM23">
        <v>10.968904410450291</v>
      </c>
      <c r="FN23">
        <v>10.970769976461023</v>
      </c>
      <c r="FO23">
        <v>10.974146420718711</v>
      </c>
      <c r="FP23">
        <v>10.979541498040154</v>
      </c>
      <c r="FQ23">
        <v>10.987300206387379</v>
      </c>
      <c r="FR23">
        <v>10.997467972623502</v>
      </c>
      <c r="FS23">
        <v>11.009697693477547</v>
      </c>
      <c r="FT23">
        <v>11.023241782242973</v>
      </c>
      <c r="FU23">
        <v>11.037055686257506</v>
      </c>
      <c r="FV23">
        <v>11.050001371739862</v>
      </c>
      <c r="FW23">
        <v>11.061090753221606</v>
      </c>
      <c r="FX23">
        <v>11.069684305969709</v>
      </c>
      <c r="FY23">
        <v>11.075585236145423</v>
      </c>
      <c r="FZ23">
        <v>11.079018269275252</v>
      </c>
      <c r="GA23">
        <v>11.080520224794478</v>
      </c>
      <c r="GB23">
        <v>11.080784612589735</v>
      </c>
      <c r="GC23">
        <v>11.080499659010526</v>
      </c>
      <c r="GD23">
        <v>11.080208425942184</v>
      </c>
    </row>
    <row r="24" spans="1:186" ht="15.75" thickBot="1">
      <c r="A24" s="9">
        <v>0</v>
      </c>
      <c r="B24" t="s">
        <v>28</v>
      </c>
      <c r="C24">
        <v>10</v>
      </c>
      <c r="D24">
        <v>10</v>
      </c>
      <c r="E24">
        <v>10</v>
      </c>
      <c r="F24">
        <v>10</v>
      </c>
      <c r="G24">
        <v>10</v>
      </c>
      <c r="H24">
        <v>10</v>
      </c>
      <c r="I24">
        <v>10</v>
      </c>
      <c r="J24">
        <v>10</v>
      </c>
      <c r="K24">
        <v>10</v>
      </c>
      <c r="L24">
        <v>10</v>
      </c>
      <c r="M24">
        <v>10</v>
      </c>
      <c r="N24">
        <v>10</v>
      </c>
      <c r="O24">
        <v>10</v>
      </c>
      <c r="P24">
        <v>10</v>
      </c>
      <c r="Q24">
        <v>10</v>
      </c>
      <c r="R24">
        <v>10</v>
      </c>
      <c r="S24">
        <v>10</v>
      </c>
      <c r="T24">
        <v>10</v>
      </c>
      <c r="U24">
        <v>10</v>
      </c>
      <c r="V24">
        <v>10</v>
      </c>
      <c r="W24" s="23">
        <v>43205</v>
      </c>
      <c r="X24" s="6">
        <v>9.5736655895424505</v>
      </c>
      <c r="Y24" s="6">
        <v>9.7416683174735201</v>
      </c>
      <c r="Z24" s="6">
        <v>9.9759576660894957</v>
      </c>
      <c r="AA24" s="6">
        <v>10.230959066859226</v>
      </c>
      <c r="AB24" s="7">
        <v>10.478262347675466</v>
      </c>
      <c r="AC24">
        <v>10.700428263507684</v>
      </c>
      <c r="AD24">
        <v>10.886756031545902</v>
      </c>
      <c r="AE24">
        <v>11.030724234186293</v>
      </c>
      <c r="AF24">
        <v>11.128456494511836</v>
      </c>
      <c r="AG24">
        <v>11.177800393496019</v>
      </c>
      <c r="AJ24">
        <v>20.59312116503958</v>
      </c>
      <c r="AK24">
        <v>17.695112759056922</v>
      </c>
      <c r="AL24">
        <v>16.355602989935822</v>
      </c>
      <c r="AM24">
        <v>15.664067944910251</v>
      </c>
      <c r="AN24">
        <v>15.269908085776073</v>
      </c>
      <c r="AO24">
        <v>15.026672568885653</v>
      </c>
      <c r="AP24">
        <v>14.868910565709236</v>
      </c>
      <c r="AQ24">
        <v>14.765894938043857</v>
      </c>
      <c r="AR24">
        <v>14.702824903494395</v>
      </c>
      <c r="AS24">
        <v>14.672693762235269</v>
      </c>
      <c r="AT24" t="s">
        <v>73</v>
      </c>
      <c r="BE24" s="9">
        <v>0</v>
      </c>
      <c r="BF24" t="s">
        <v>28</v>
      </c>
      <c r="BG24">
        <v>10</v>
      </c>
      <c r="BH24">
        <v>10</v>
      </c>
      <c r="BI24">
        <v>10</v>
      </c>
      <c r="BJ24">
        <v>10</v>
      </c>
      <c r="BK24">
        <v>10</v>
      </c>
      <c r="BL24">
        <v>10</v>
      </c>
      <c r="BM24">
        <v>10</v>
      </c>
      <c r="BN24">
        <v>10</v>
      </c>
      <c r="BO24">
        <v>10</v>
      </c>
      <c r="BP24">
        <v>10</v>
      </c>
      <c r="BQ24">
        <v>10</v>
      </c>
      <c r="BR24">
        <v>10</v>
      </c>
      <c r="BS24">
        <v>10</v>
      </c>
      <c r="BT24">
        <v>10</v>
      </c>
      <c r="BU24">
        <v>10</v>
      </c>
      <c r="BV24">
        <v>10</v>
      </c>
      <c r="BW24">
        <v>10</v>
      </c>
      <c r="BX24">
        <v>10</v>
      </c>
      <c r="BY24">
        <v>10</v>
      </c>
      <c r="BZ24">
        <v>10</v>
      </c>
      <c r="CB24" s="9">
        <v>0</v>
      </c>
      <c r="CC24" t="s">
        <v>28</v>
      </c>
      <c r="CD24">
        <v>10</v>
      </c>
      <c r="CE24">
        <v>10</v>
      </c>
      <c r="CF24">
        <v>10</v>
      </c>
      <c r="CG24">
        <v>10</v>
      </c>
      <c r="CH24">
        <v>10</v>
      </c>
      <c r="CI24">
        <v>10</v>
      </c>
      <c r="CJ24">
        <v>10</v>
      </c>
      <c r="CK24">
        <v>10</v>
      </c>
      <c r="CL24">
        <v>10</v>
      </c>
      <c r="CM24">
        <v>10</v>
      </c>
      <c r="CN24">
        <v>10</v>
      </c>
      <c r="CO24">
        <v>10</v>
      </c>
      <c r="CP24">
        <v>10</v>
      </c>
      <c r="CQ24">
        <v>10</v>
      </c>
      <c r="CR24">
        <v>10</v>
      </c>
      <c r="CS24">
        <v>10</v>
      </c>
      <c r="CT24">
        <v>10</v>
      </c>
      <c r="CU24">
        <v>10</v>
      </c>
      <c r="CV24">
        <v>10</v>
      </c>
      <c r="CW24">
        <v>10</v>
      </c>
      <c r="DO24" s="9">
        <v>0</v>
      </c>
      <c r="DP24" t="s">
        <v>28</v>
      </c>
      <c r="DQ24">
        <v>10</v>
      </c>
      <c r="DR24">
        <v>10</v>
      </c>
      <c r="DS24">
        <v>10</v>
      </c>
      <c r="DT24">
        <v>10</v>
      </c>
      <c r="DU24">
        <v>10</v>
      </c>
      <c r="DV24">
        <v>10</v>
      </c>
      <c r="DW24">
        <v>10</v>
      </c>
      <c r="DX24">
        <v>10</v>
      </c>
      <c r="DY24">
        <v>10</v>
      </c>
      <c r="DZ24">
        <v>10</v>
      </c>
      <c r="EA24">
        <v>10</v>
      </c>
      <c r="EB24">
        <v>10</v>
      </c>
      <c r="EC24">
        <v>10</v>
      </c>
      <c r="ED24">
        <v>10</v>
      </c>
      <c r="EE24">
        <v>10</v>
      </c>
      <c r="EF24">
        <v>10</v>
      </c>
      <c r="EG24">
        <v>10</v>
      </c>
      <c r="EH24">
        <v>10</v>
      </c>
      <c r="EI24">
        <v>10</v>
      </c>
      <c r="EJ24">
        <v>10</v>
      </c>
      <c r="EL24" s="9">
        <v>0</v>
      </c>
      <c r="EM24" t="s">
        <v>28</v>
      </c>
      <c r="EN24">
        <v>10</v>
      </c>
      <c r="EO24">
        <v>10</v>
      </c>
      <c r="EP24">
        <v>10</v>
      </c>
      <c r="EQ24">
        <v>10</v>
      </c>
      <c r="ER24">
        <v>10</v>
      </c>
      <c r="ES24">
        <v>10</v>
      </c>
      <c r="ET24">
        <v>10</v>
      </c>
      <c r="EU24">
        <v>10</v>
      </c>
      <c r="EV24">
        <v>10</v>
      </c>
      <c r="EW24">
        <v>10</v>
      </c>
      <c r="EX24">
        <v>10</v>
      </c>
      <c r="EY24">
        <v>10</v>
      </c>
      <c r="EZ24">
        <v>10</v>
      </c>
      <c r="FA24">
        <v>10</v>
      </c>
      <c r="FB24">
        <v>10</v>
      </c>
      <c r="FC24">
        <v>10</v>
      </c>
      <c r="FD24">
        <v>10</v>
      </c>
      <c r="FE24">
        <v>10</v>
      </c>
      <c r="FF24">
        <v>10</v>
      </c>
      <c r="FG24">
        <v>10</v>
      </c>
      <c r="FI24" s="9">
        <v>0</v>
      </c>
      <c r="FJ24" t="s">
        <v>28</v>
      </c>
      <c r="FK24">
        <v>10</v>
      </c>
      <c r="FL24">
        <v>10</v>
      </c>
      <c r="FM24">
        <v>10</v>
      </c>
      <c r="FN24">
        <v>10</v>
      </c>
      <c r="FO24">
        <v>10</v>
      </c>
      <c r="FP24">
        <v>10</v>
      </c>
      <c r="FQ24">
        <v>10</v>
      </c>
      <c r="FR24">
        <v>10</v>
      </c>
      <c r="FS24">
        <v>10</v>
      </c>
      <c r="FT24">
        <v>10</v>
      </c>
      <c r="FU24">
        <v>10</v>
      </c>
      <c r="FV24">
        <v>10</v>
      </c>
      <c r="FW24">
        <v>10</v>
      </c>
      <c r="FX24">
        <v>10</v>
      </c>
      <c r="FY24">
        <v>10</v>
      </c>
      <c r="FZ24">
        <v>10</v>
      </c>
      <c r="GA24">
        <v>10</v>
      </c>
      <c r="GB24">
        <v>10</v>
      </c>
      <c r="GC24">
        <v>10</v>
      </c>
      <c r="GD24">
        <v>10</v>
      </c>
    </row>
    <row r="25" spans="1:186" ht="15.75" thickBot="1">
      <c r="A25" s="9">
        <v>0.1</v>
      </c>
      <c r="B25" t="s">
        <v>29</v>
      </c>
      <c r="C25">
        <v>-4.75</v>
      </c>
      <c r="D25">
        <v>-4.25</v>
      </c>
      <c r="E25">
        <v>-3.75</v>
      </c>
      <c r="F25">
        <v>-3.25</v>
      </c>
      <c r="G25">
        <v>-2.75</v>
      </c>
      <c r="H25">
        <v>-2.25</v>
      </c>
      <c r="I25">
        <v>-1.75</v>
      </c>
      <c r="J25">
        <v>-1.25</v>
      </c>
      <c r="K25">
        <v>-0.75</v>
      </c>
      <c r="L25">
        <v>-0.25</v>
      </c>
      <c r="M25" s="6">
        <v>0.25</v>
      </c>
      <c r="N25">
        <v>0.75</v>
      </c>
      <c r="O25">
        <v>1.25</v>
      </c>
      <c r="P25">
        <v>1.75</v>
      </c>
      <c r="Q25">
        <v>2.25</v>
      </c>
      <c r="R25">
        <v>2.75</v>
      </c>
      <c r="S25">
        <v>3.25</v>
      </c>
      <c r="T25">
        <v>3.75</v>
      </c>
      <c r="U25">
        <v>4.25</v>
      </c>
      <c r="V25">
        <v>4.75</v>
      </c>
      <c r="W25" s="23">
        <v>43296</v>
      </c>
      <c r="X25" s="6">
        <v>12.674220566049536</v>
      </c>
      <c r="Y25" s="6">
        <v>12.25219624297479</v>
      </c>
      <c r="Z25" s="6">
        <v>11.894970216508009</v>
      </c>
      <c r="AA25" s="6">
        <v>11.612689509810551</v>
      </c>
      <c r="AB25" s="7">
        <v>11.400695678525365</v>
      </c>
      <c r="AC25">
        <v>11.247869619325673</v>
      </c>
      <c r="AD25">
        <v>11.142050124382655</v>
      </c>
      <c r="AE25">
        <v>11.072490318187771</v>
      </c>
      <c r="AF25">
        <v>11.030825512384631</v>
      </c>
      <c r="AG25">
        <v>11.011409335446105</v>
      </c>
      <c r="AJ25">
        <v>14.816985054528459</v>
      </c>
      <c r="AK25">
        <v>13.775498802293034</v>
      </c>
      <c r="AL25">
        <v>13.40784356181104</v>
      </c>
      <c r="AM25">
        <v>13.287880006232919</v>
      </c>
      <c r="AN25">
        <v>13.257284006439692</v>
      </c>
      <c r="AO25">
        <v>13.255904053469807</v>
      </c>
      <c r="AP25">
        <v>13.261429230919095</v>
      </c>
      <c r="AQ25">
        <v>13.266517931259603</v>
      </c>
      <c r="AR25">
        <v>13.269582714471754</v>
      </c>
      <c r="AS25">
        <v>13.270890752485585</v>
      </c>
      <c r="AT25" t="s">
        <v>72</v>
      </c>
      <c r="BE25" s="9">
        <v>1</v>
      </c>
      <c r="BF25" t="s">
        <v>29</v>
      </c>
      <c r="BG25">
        <v>-4.75</v>
      </c>
      <c r="BH25">
        <v>-4.25</v>
      </c>
      <c r="BI25">
        <v>-3.75</v>
      </c>
      <c r="BJ25">
        <v>-3.25</v>
      </c>
      <c r="BK25">
        <v>-2.75</v>
      </c>
      <c r="BL25">
        <v>-2.25</v>
      </c>
      <c r="BM25">
        <v>-1.75</v>
      </c>
      <c r="BN25">
        <v>-1.25</v>
      </c>
      <c r="BO25">
        <v>-0.75</v>
      </c>
      <c r="BP25">
        <v>-0.25</v>
      </c>
      <c r="BQ25" s="6">
        <v>0.25</v>
      </c>
      <c r="BR25">
        <v>0.75</v>
      </c>
      <c r="BS25">
        <v>1.25</v>
      </c>
      <c r="BT25">
        <v>1.75</v>
      </c>
      <c r="BU25">
        <v>2.25</v>
      </c>
      <c r="BV25">
        <v>2.75</v>
      </c>
      <c r="BW25">
        <v>3.25</v>
      </c>
      <c r="BX25">
        <v>3.75</v>
      </c>
      <c r="BY25">
        <v>4.25</v>
      </c>
      <c r="BZ25">
        <v>4.75</v>
      </c>
      <c r="CB25" s="9">
        <v>0.1</v>
      </c>
      <c r="CC25" t="s">
        <v>29</v>
      </c>
      <c r="CD25">
        <v>-4.75</v>
      </c>
      <c r="CE25">
        <v>-4.25</v>
      </c>
      <c r="CF25">
        <v>-3.75</v>
      </c>
      <c r="CG25">
        <v>-3.25</v>
      </c>
      <c r="CH25">
        <v>-2.75</v>
      </c>
      <c r="CI25">
        <v>-2.25</v>
      </c>
      <c r="CJ25">
        <v>-1.75</v>
      </c>
      <c r="CK25">
        <v>-1.25</v>
      </c>
      <c r="CL25">
        <v>-0.75</v>
      </c>
      <c r="CM25">
        <v>-0.25</v>
      </c>
      <c r="CN25" s="6">
        <v>0.25</v>
      </c>
      <c r="CO25">
        <v>0.75</v>
      </c>
      <c r="CP25">
        <v>1.25</v>
      </c>
      <c r="CQ25">
        <v>1.75</v>
      </c>
      <c r="CR25">
        <v>2.25</v>
      </c>
      <c r="CS25">
        <v>2.75</v>
      </c>
      <c r="CT25">
        <v>3.25</v>
      </c>
      <c r="CU25">
        <v>3.75</v>
      </c>
      <c r="CV25">
        <v>4.25</v>
      </c>
      <c r="CW25">
        <v>4.75</v>
      </c>
      <c r="CY25">
        <v>0</v>
      </c>
      <c r="CZ25" s="2">
        <f t="shared" ref="CZ25:CZ38" si="12">DZ32</f>
        <v>2.0814433423055334E-4</v>
      </c>
      <c r="DA25" s="2">
        <f t="shared" ref="DA25:DA38" si="13">DZ53</f>
        <v>10.006374630097763</v>
      </c>
      <c r="DB25" s="2">
        <f t="shared" ref="DB25:DB38" si="14">DZ74</f>
        <v>19.999844525018389</v>
      </c>
      <c r="DC25" s="2">
        <f t="shared" ref="DC25:DC38" si="15">DZ95</f>
        <v>10.002382957402336</v>
      </c>
      <c r="DD25" s="2">
        <f t="shared" ref="DD25:DD38" si="16">EA32</f>
        <v>24.999947963916441</v>
      </c>
      <c r="DE25" s="2">
        <f t="shared" ref="DE25:DE38" si="17">EA53</f>
        <v>22.498406342475558</v>
      </c>
      <c r="DF25" s="2">
        <f t="shared" ref="DF25:DF38" si="18">EA74</f>
        <v>20.000038868745403</v>
      </c>
      <c r="DG25" s="2">
        <f t="shared" ref="DG25:DG38" si="19">EA95</f>
        <v>22.499404260649417</v>
      </c>
      <c r="DO25" s="9">
        <v>0.1</v>
      </c>
      <c r="DP25" t="s">
        <v>29</v>
      </c>
      <c r="DQ25">
        <v>-4.75</v>
      </c>
      <c r="DR25">
        <v>-4.25</v>
      </c>
      <c r="DS25">
        <v>-3.75</v>
      </c>
      <c r="DT25">
        <v>-3.25</v>
      </c>
      <c r="DU25">
        <v>-2.75</v>
      </c>
      <c r="DV25">
        <v>-2.25</v>
      </c>
      <c r="DW25">
        <v>-1.75</v>
      </c>
      <c r="DX25">
        <v>-1.25</v>
      </c>
      <c r="DY25">
        <v>-0.75</v>
      </c>
      <c r="DZ25">
        <v>-0.25</v>
      </c>
      <c r="EA25" s="6">
        <v>0.25</v>
      </c>
      <c r="EB25">
        <v>0.75</v>
      </c>
      <c r="EC25">
        <v>1.25</v>
      </c>
      <c r="ED25">
        <v>1.75</v>
      </c>
      <c r="EE25">
        <v>2.25</v>
      </c>
      <c r="EF25">
        <v>2.75</v>
      </c>
      <c r="EG25">
        <v>3.25</v>
      </c>
      <c r="EH25">
        <v>3.75</v>
      </c>
      <c r="EI25">
        <v>4.25</v>
      </c>
      <c r="EJ25">
        <v>4.75</v>
      </c>
      <c r="EL25" s="9">
        <v>1</v>
      </c>
      <c r="EM25" t="s">
        <v>29</v>
      </c>
      <c r="EN25">
        <v>-4.75</v>
      </c>
      <c r="EO25">
        <v>-4.25</v>
      </c>
      <c r="EP25">
        <v>-3.75</v>
      </c>
      <c r="EQ25">
        <v>-3.25</v>
      </c>
      <c r="ER25">
        <v>-2.75</v>
      </c>
      <c r="ES25">
        <v>-2.25</v>
      </c>
      <c r="ET25">
        <v>-1.75</v>
      </c>
      <c r="EU25">
        <v>-1.25</v>
      </c>
      <c r="EV25">
        <v>-0.75</v>
      </c>
      <c r="EW25">
        <v>-0.25</v>
      </c>
      <c r="EX25" s="6">
        <v>0.25</v>
      </c>
      <c r="EY25">
        <v>0.75</v>
      </c>
      <c r="EZ25">
        <v>1.25</v>
      </c>
      <c r="FA25">
        <v>1.75</v>
      </c>
      <c r="FB25">
        <v>2.25</v>
      </c>
      <c r="FC25">
        <v>2.75</v>
      </c>
      <c r="FD25">
        <v>3.25</v>
      </c>
      <c r="FE25">
        <v>3.75</v>
      </c>
      <c r="FF25">
        <v>4.25</v>
      </c>
      <c r="FG25">
        <v>4.75</v>
      </c>
      <c r="FI25" s="9">
        <v>1</v>
      </c>
      <c r="FJ25" t="s">
        <v>29</v>
      </c>
      <c r="FK25">
        <v>-4.75</v>
      </c>
      <c r="FL25">
        <v>-4.25</v>
      </c>
      <c r="FM25">
        <v>-3.75</v>
      </c>
      <c r="FN25">
        <v>-3.25</v>
      </c>
      <c r="FO25">
        <v>-2.75</v>
      </c>
      <c r="FP25">
        <v>-2.25</v>
      </c>
      <c r="FQ25">
        <v>-1.75</v>
      </c>
      <c r="FR25">
        <v>-1.25</v>
      </c>
      <c r="FS25">
        <v>-0.75</v>
      </c>
      <c r="FT25">
        <v>-0.25</v>
      </c>
      <c r="FU25" s="6">
        <v>0.25</v>
      </c>
      <c r="FV25">
        <v>0.75</v>
      </c>
      <c r="FW25">
        <v>1.25</v>
      </c>
      <c r="FX25">
        <v>1.75</v>
      </c>
      <c r="FY25">
        <v>2.25</v>
      </c>
      <c r="FZ25">
        <v>2.75</v>
      </c>
      <c r="GA25">
        <v>3.25</v>
      </c>
      <c r="GB25">
        <v>3.75</v>
      </c>
      <c r="GC25">
        <v>4.25</v>
      </c>
      <c r="GD25">
        <v>4.75</v>
      </c>
    </row>
    <row r="26" spans="1:186" ht="15.75" thickBot="1">
      <c r="C26" s="6">
        <v>-8.8443867520424924</v>
      </c>
      <c r="D26" s="6">
        <v>-8.8881729947948145</v>
      </c>
      <c r="E26" s="6">
        <v>-8.9821482489736884</v>
      </c>
      <c r="F26" s="6">
        <v>-9.1403760462351489</v>
      </c>
      <c r="G26" s="6">
        <v>-9.3873918771284597</v>
      </c>
      <c r="H26" s="6">
        <v>-9.7631895815786649</v>
      </c>
      <c r="I26" s="6">
        <v>-10.331419434005589</v>
      </c>
      <c r="J26" s="6">
        <v>-11.192959871966972</v>
      </c>
      <c r="K26" s="6">
        <v>-12.514441975442594</v>
      </c>
      <c r="L26" s="6">
        <v>-14.634522519853491</v>
      </c>
      <c r="M26" s="6">
        <v>3.7541658769032393</v>
      </c>
      <c r="N26" s="6">
        <v>3.4248094687883635</v>
      </c>
      <c r="O26" s="6">
        <v>3.1476351364611346</v>
      </c>
      <c r="P26" s="6">
        <v>2.9255291315220391</v>
      </c>
      <c r="Q26" s="6">
        <v>2.753789763954785</v>
      </c>
      <c r="R26" s="6">
        <v>2.6247120004456392</v>
      </c>
      <c r="S26" s="6">
        <v>2.530712332880769</v>
      </c>
      <c r="T26" s="6">
        <v>2.4655402224741993</v>
      </c>
      <c r="U26" s="6">
        <v>2.424580813679444</v>
      </c>
      <c r="V26" s="6">
        <v>2.4048358075007457</v>
      </c>
      <c r="W26" s="23">
        <v>43388</v>
      </c>
      <c r="X26" s="6">
        <v>12.678096944597096</v>
      </c>
      <c r="Y26" s="6">
        <v>12.683874436640565</v>
      </c>
      <c r="Z26" s="6">
        <v>12.61771195187254</v>
      </c>
      <c r="AA26" s="6">
        <v>12.513879614947129</v>
      </c>
      <c r="AB26" s="7">
        <v>12.396160075243202</v>
      </c>
      <c r="AC26">
        <v>12.280854386494296</v>
      </c>
      <c r="AD26">
        <v>12.178902619861967</v>
      </c>
      <c r="AE26">
        <v>12.097460637659687</v>
      </c>
      <c r="AF26">
        <v>12.041028538699562</v>
      </c>
      <c r="AG26">
        <v>12.012216299256128</v>
      </c>
      <c r="BF26" t="s">
        <v>0</v>
      </c>
      <c r="BG26" s="6">
        <v>-7.7243829346832875</v>
      </c>
      <c r="BH26" s="6">
        <v>-7.7432715866898665</v>
      </c>
      <c r="BI26" s="6">
        <v>-7.7851747591057432</v>
      </c>
      <c r="BJ26" s="6">
        <v>-7.8591627369437429</v>
      </c>
      <c r="BK26" s="6">
        <v>-7.9810845577496092</v>
      </c>
      <c r="BL26" s="6">
        <v>-8.1768409032157745</v>
      </c>
      <c r="BM26" s="6">
        <v>-8.4878222350746722</v>
      </c>
      <c r="BN26" s="6">
        <v>-8.9800407375633373</v>
      </c>
      <c r="BO26" s="6">
        <v>-9.7633165648426008</v>
      </c>
      <c r="BP26" s="6">
        <v>-11.060370637779789</v>
      </c>
      <c r="BQ26" s="6">
        <v>0.59218731514252054</v>
      </c>
      <c r="BR26" s="6">
        <v>0.56998809397158012</v>
      </c>
      <c r="BS26" s="6">
        <v>0.55122712707251287</v>
      </c>
      <c r="BT26" s="6">
        <v>0.53631993123829202</v>
      </c>
      <c r="BU26" s="6">
        <v>0.52499542613217676</v>
      </c>
      <c r="BV26" s="6">
        <v>0.51669378924544918</v>
      </c>
      <c r="BW26" s="6">
        <v>0.51082445389935005</v>
      </c>
      <c r="BX26" s="6">
        <v>0.50687747222434154</v>
      </c>
      <c r="BY26" s="6">
        <v>0.50446272141727888</v>
      </c>
      <c r="BZ26" s="6">
        <v>0.50332009749465256</v>
      </c>
      <c r="CC26" t="s">
        <v>0</v>
      </c>
      <c r="CD26" s="6">
        <v>-8.9414835701157411</v>
      </c>
      <c r="CE26" s="6">
        <v>-8.9901094525151422</v>
      </c>
      <c r="CF26" s="6">
        <v>-9.0944097432477928</v>
      </c>
      <c r="CG26" s="6">
        <v>-9.2699035095090725</v>
      </c>
      <c r="CH26" s="6">
        <v>-9.5437809733453776</v>
      </c>
      <c r="CI26" s="6">
        <v>-9.9606626286654585</v>
      </c>
      <c r="CJ26" s="6">
        <v>-10.59232525171725</v>
      </c>
      <c r="CK26" s="6">
        <v>-11.55457389430596</v>
      </c>
      <c r="CL26" s="6">
        <v>-13.044426049551047</v>
      </c>
      <c r="CM26" s="6">
        <v>-15.476239154416948</v>
      </c>
      <c r="CN26" s="6">
        <v>11.41632560551535</v>
      </c>
      <c r="CO26" s="6">
        <v>2.924042657533096</v>
      </c>
      <c r="CP26" s="6">
        <v>2.8064349230230561</v>
      </c>
      <c r="CQ26" s="6">
        <v>2.6739064814025157</v>
      </c>
      <c r="CR26" s="6">
        <v>2.556755342515622</v>
      </c>
      <c r="CS26" s="6">
        <v>2.4626701605820887</v>
      </c>
      <c r="CT26" s="6">
        <v>2.3915894872896892</v>
      </c>
      <c r="CU26" s="6">
        <v>2.3412406095494451</v>
      </c>
      <c r="CV26" s="6">
        <v>2.3092015689536511</v>
      </c>
      <c r="CW26" s="6">
        <v>2.2936559557728926</v>
      </c>
      <c r="CX26" s="6"/>
      <c r="CY26">
        <v>0.5</v>
      </c>
      <c r="CZ26" s="2">
        <f t="shared" si="12"/>
        <v>3.217364068859911</v>
      </c>
      <c r="DA26" s="2">
        <f t="shared" si="13"/>
        <v>9.844112570366601</v>
      </c>
      <c r="DB26" s="2">
        <f t="shared" si="14"/>
        <v>18.433832664514235</v>
      </c>
      <c r="DC26" s="2">
        <f t="shared" si="15"/>
        <v>11.800605658033804</v>
      </c>
      <c r="DD26" s="2">
        <f t="shared" si="16"/>
        <v>13.940973545141764</v>
      </c>
      <c r="DE26" s="2">
        <f t="shared" si="17"/>
        <v>13.849792411380626</v>
      </c>
      <c r="DF26" s="2">
        <f t="shared" si="18"/>
        <v>15.900525458122694</v>
      </c>
      <c r="DG26" s="2">
        <f t="shared" si="19"/>
        <v>15.977873316712918</v>
      </c>
      <c r="DP26" t="s">
        <v>0</v>
      </c>
      <c r="DQ26" s="6">
        <v>-8.1008163763542953</v>
      </c>
      <c r="DR26" s="6">
        <v>-8.1401520408096193</v>
      </c>
      <c r="DS26" s="6">
        <v>-8.2249351718653045</v>
      </c>
      <c r="DT26" s="6">
        <v>-8.3685909826896161</v>
      </c>
      <c r="DU26" s="6">
        <v>-8.5945454181786403</v>
      </c>
      <c r="DV26" s="6">
        <v>-8.9409993085972257</v>
      </c>
      <c r="DW26" s="6">
        <v>-9.4687992645556811</v>
      </c>
      <c r="DX26" s="6">
        <v>-10.274520262359873</v>
      </c>
      <c r="DY26" s="6">
        <v>-11.51800245804877</v>
      </c>
      <c r="DZ26" s="6">
        <v>-13.52428545332843</v>
      </c>
      <c r="EA26" s="6">
        <v>4.067289855934292</v>
      </c>
      <c r="EB26" s="6">
        <v>3.756434667841138</v>
      </c>
      <c r="EC26" s="6">
        <v>3.496527014058644</v>
      </c>
      <c r="ED26" s="6">
        <v>3.2895835416925379</v>
      </c>
      <c r="EE26" s="6">
        <v>3.1306219269340652</v>
      </c>
      <c r="EF26" s="6">
        <v>3.011951415257399</v>
      </c>
      <c r="EG26" s="6">
        <v>2.9260972356081765</v>
      </c>
      <c r="EH26" s="6">
        <v>2.8669251913583276</v>
      </c>
      <c r="EI26" s="6">
        <v>2.8299138643906798</v>
      </c>
      <c r="EJ26" s="6">
        <v>2.8121274504826297</v>
      </c>
      <c r="EM26" t="s">
        <v>0</v>
      </c>
      <c r="EN26" s="6">
        <v>-7.5368568174669885</v>
      </c>
      <c r="EO26" s="6">
        <v>-7.5551244438857346</v>
      </c>
      <c r="EP26" s="6">
        <v>-7.5956861890087701</v>
      </c>
      <c r="EQ26" s="6">
        <v>-7.6673959891968586</v>
      </c>
      <c r="ER26" s="6">
        <v>-7.785730127718157</v>
      </c>
      <c r="ES26" s="6">
        <v>-7.9759899662589344</v>
      </c>
      <c r="ET26" s="6">
        <v>-8.278624521754141</v>
      </c>
      <c r="EU26" s="6">
        <v>-8.7581709757367587</v>
      </c>
      <c r="EV26" s="6">
        <v>-9.5220361029455596</v>
      </c>
      <c r="EW26" s="6">
        <v>-10.788057068097858</v>
      </c>
      <c r="EX26" s="6">
        <v>0.60131844268141277</v>
      </c>
      <c r="EY26" s="6">
        <v>0.57967708359564996</v>
      </c>
      <c r="EZ26" s="6">
        <v>0.56142388331697068</v>
      </c>
      <c r="FA26" s="6">
        <v>0.54695294730636546</v>
      </c>
      <c r="FB26" s="6">
        <v>0.53598886995844097</v>
      </c>
      <c r="FC26" s="6">
        <v>0.52797558527606347</v>
      </c>
      <c r="FD26" s="6">
        <v>0.52232845133335937</v>
      </c>
      <c r="FE26" s="6">
        <v>0.51854308182509057</v>
      </c>
      <c r="FF26" s="6">
        <v>0.516233680220891</v>
      </c>
      <c r="FG26" s="6">
        <v>0.51514301905861193</v>
      </c>
      <c r="FJ26" t="s">
        <v>0</v>
      </c>
      <c r="FK26" s="6">
        <v>-7.5791225944646694</v>
      </c>
      <c r="FL26" s="6">
        <v>-7.5992783565140698</v>
      </c>
      <c r="FM26" s="6">
        <v>-7.643851956499681</v>
      </c>
      <c r="FN26" s="6">
        <v>-7.7222244268139377</v>
      </c>
      <c r="FO26" s="6">
        <v>-7.8508219469912319</v>
      </c>
      <c r="FP26" s="6">
        <v>-8.0565740199110962</v>
      </c>
      <c r="FQ26" s="6">
        <v>-8.3827269584120625</v>
      </c>
      <c r="FR26" s="6">
        <v>-8.8988102380895242</v>
      </c>
      <c r="FS26" s="6">
        <v>-9.7220561958961014</v>
      </c>
      <c r="FT26" s="6">
        <v>-11.094161125425051</v>
      </c>
      <c r="FU26" s="6">
        <v>2.8084706245140776</v>
      </c>
      <c r="FV26" s="6">
        <v>0.56016888326258074</v>
      </c>
      <c r="FW26" s="6">
        <v>0.54656748119171417</v>
      </c>
      <c r="FX26" s="6">
        <v>0.5348142950439907</v>
      </c>
      <c r="FY26" s="6">
        <v>0.52556772650375538</v>
      </c>
      <c r="FZ26" s="6">
        <v>0.51869042570445067</v>
      </c>
      <c r="GA26" s="6">
        <v>0.5138066076066492</v>
      </c>
      <c r="GB26" s="6">
        <v>0.51052474656358615</v>
      </c>
      <c r="GC26" s="6">
        <v>0.50852258528008432</v>
      </c>
      <c r="GD26" s="6">
        <v>0.50757775856596898</v>
      </c>
    </row>
    <row r="27" spans="1:186" ht="15.75" thickBot="1">
      <c r="A27" s="17" t="s">
        <v>71</v>
      </c>
      <c r="C27" s="6"/>
      <c r="D27" t="s">
        <v>30</v>
      </c>
      <c r="G27" s="6"/>
      <c r="I27" s="6">
        <v>12.852948045617495</v>
      </c>
      <c r="K27">
        <v>12.40534060501278</v>
      </c>
      <c r="M27">
        <v>16.881415011059939</v>
      </c>
      <c r="N27">
        <v>15.538986397509285</v>
      </c>
      <c r="O27">
        <v>14.342603047421848</v>
      </c>
      <c r="P27">
        <v>13.336035700395721</v>
      </c>
      <c r="Q27">
        <v>12.522092213662781</v>
      </c>
      <c r="R27">
        <v>11.884478656750446</v>
      </c>
      <c r="S27">
        <v>11.402590783973654</v>
      </c>
      <c r="T27">
        <v>11.057868793556128</v>
      </c>
      <c r="U27">
        <v>10.835990677587041</v>
      </c>
      <c r="V27">
        <v>10.727419174258118</v>
      </c>
      <c r="BE27" s="17">
        <v>2.4777350048726903</v>
      </c>
      <c r="BF27">
        <v>9.9502487562189053E-3</v>
      </c>
      <c r="BG27" s="6"/>
      <c r="BH27" t="s">
        <v>30</v>
      </c>
      <c r="BK27" s="6"/>
      <c r="BM27" s="6">
        <v>2.5986377747583225</v>
      </c>
      <c r="BO27">
        <v>2.5736545377201492</v>
      </c>
      <c r="BQ27">
        <v>2.8234869081018812</v>
      </c>
      <c r="BR27">
        <v>2.7511655740755545</v>
      </c>
      <c r="BS27">
        <v>2.6845390852984812</v>
      </c>
      <c r="BT27">
        <v>2.6274513299301518</v>
      </c>
      <c r="BU27">
        <v>2.5808299527510838</v>
      </c>
      <c r="BV27">
        <v>2.5441567030717622</v>
      </c>
      <c r="BW27">
        <v>2.5164336828068778</v>
      </c>
      <c r="BX27">
        <v>2.4966417680082293</v>
      </c>
      <c r="BY27">
        <v>2.4839377386665138</v>
      </c>
      <c r="BZ27">
        <v>2.4777350048726903</v>
      </c>
      <c r="CB27" s="17">
        <v>10.434611327800935</v>
      </c>
      <c r="CC27">
        <v>9.5238095238095233E-2</v>
      </c>
      <c r="CD27" s="6"/>
      <c r="CE27" t="s">
        <v>30</v>
      </c>
      <c r="CH27" s="6"/>
      <c r="CJ27" s="6">
        <v>16.065339847411884</v>
      </c>
      <c r="CL27">
        <v>11.514009604996026</v>
      </c>
      <c r="CN27">
        <v>57.027312029154594</v>
      </c>
      <c r="CO27">
        <v>13.077980860028893</v>
      </c>
      <c r="CP27">
        <v>12.740301010275758</v>
      </c>
      <c r="CQ27">
        <v>12.226590003132312</v>
      </c>
      <c r="CR27">
        <v>11.7205621524345</v>
      </c>
      <c r="CS27">
        <v>11.2853987010519</v>
      </c>
      <c r="CT27">
        <v>10.939298228197901</v>
      </c>
      <c r="CU27">
        <v>10.684213260948304</v>
      </c>
      <c r="CV27">
        <v>10.51713090109374</v>
      </c>
      <c r="CW27">
        <v>10.434611327800935</v>
      </c>
      <c r="CY27">
        <v>1</v>
      </c>
      <c r="CZ27" s="2">
        <f t="shared" si="12"/>
        <v>5.930948633608577</v>
      </c>
      <c r="DA27" s="2">
        <f t="shared" si="13"/>
        <v>9.9466762388194212</v>
      </c>
      <c r="DB27" s="2">
        <f t="shared" si="14"/>
        <v>17.038831837716959</v>
      </c>
      <c r="DC27" s="2">
        <f t="shared" si="15"/>
        <v>13.007173949696055</v>
      </c>
      <c r="DD27" s="2">
        <f t="shared" si="16"/>
        <v>12.950047109227365</v>
      </c>
      <c r="DE27" s="2">
        <f t="shared" si="17"/>
        <v>12.982719881051155</v>
      </c>
      <c r="DF27" s="2">
        <f t="shared" si="18"/>
        <v>15.488053293588191</v>
      </c>
      <c r="DG27" s="2">
        <f t="shared" si="19"/>
        <v>15.439537190609197</v>
      </c>
      <c r="DO27" s="17">
        <v>13.252530921263801</v>
      </c>
      <c r="DP27">
        <v>9.5238095238095233E-2</v>
      </c>
      <c r="DQ27" s="6"/>
      <c r="DR27" t="s">
        <v>30</v>
      </c>
      <c r="DU27" s="6"/>
      <c r="DW27" s="6">
        <v>15.15662764134019</v>
      </c>
      <c r="DY27">
        <v>14.751674234950295</v>
      </c>
      <c r="EA27">
        <v>18.801208298849261</v>
      </c>
      <c r="EB27">
        <v>17.575251019876305</v>
      </c>
      <c r="EC27">
        <v>16.488843337835714</v>
      </c>
      <c r="ED27">
        <v>15.579663214259186</v>
      </c>
      <c r="EE27">
        <v>14.848333606534238</v>
      </c>
      <c r="EF27">
        <v>14.278364852846378</v>
      </c>
      <c r="EG27">
        <v>13.849642001640666</v>
      </c>
      <c r="EH27">
        <v>13.544205307002493</v>
      </c>
      <c r="EI27">
        <v>13.348233853293875</v>
      </c>
      <c r="EJ27">
        <v>13.252530921263801</v>
      </c>
      <c r="EL27" s="17">
        <v>2.5483120545255393</v>
      </c>
      <c r="EM27">
        <v>9.9502487562189053E-3</v>
      </c>
      <c r="EN27" s="6"/>
      <c r="EO27" t="s">
        <v>30</v>
      </c>
      <c r="ER27" s="6"/>
      <c r="ET27" s="6">
        <v>2.6627217655394864</v>
      </c>
      <c r="EV27">
        <v>2.6390008393950786</v>
      </c>
      <c r="EX27">
        <v>2.8762101008391578</v>
      </c>
      <c r="EY27">
        <v>2.8073579877016148</v>
      </c>
      <c r="EZ27">
        <v>2.7440027125128035</v>
      </c>
      <c r="FA27">
        <v>2.689800593483799</v>
      </c>
      <c r="FB27">
        <v>2.645614806467028</v>
      </c>
      <c r="FC27">
        <v>2.6109246679490474</v>
      </c>
      <c r="FD27">
        <v>2.5847515869743307</v>
      </c>
      <c r="FE27">
        <v>2.5660992881180649</v>
      </c>
      <c r="FF27">
        <v>2.5541438568234782</v>
      </c>
      <c r="FG27">
        <v>2.5483120545255393</v>
      </c>
      <c r="FI27" s="17">
        <v>2.5062458597407207</v>
      </c>
      <c r="FJ27">
        <v>9.9502487562189053E-3</v>
      </c>
      <c r="FK27" s="6"/>
      <c r="FL27" t="s">
        <v>30</v>
      </c>
      <c r="FO27" s="6"/>
      <c r="FQ27" s="6">
        <v>3.6626808447871348</v>
      </c>
      <c r="FS27">
        <v>2.5805689284279785</v>
      </c>
      <c r="FU27">
        <v>13.401688092019544</v>
      </c>
      <c r="FV27">
        <v>2.7073365241852354</v>
      </c>
      <c r="FW27">
        <v>2.6661982402738165</v>
      </c>
      <c r="FX27">
        <v>2.6250774623169599</v>
      </c>
      <c r="FY27">
        <v>2.5892516151581977</v>
      </c>
      <c r="FZ27">
        <v>2.5601652422345476</v>
      </c>
      <c r="GA27">
        <v>2.5378102605778654</v>
      </c>
      <c r="GB27">
        <v>2.5217089492545437</v>
      </c>
      <c r="GC27">
        <v>2.5113262021099199</v>
      </c>
      <c r="GD27">
        <v>2.5062458597407207</v>
      </c>
    </row>
    <row r="28" spans="1:186" ht="15.75" thickBot="1">
      <c r="A28">
        <f>16/40</f>
        <v>0.4</v>
      </c>
      <c r="B28" t="s">
        <v>70</v>
      </c>
      <c r="C28" s="6"/>
      <c r="D28" t="s">
        <v>32</v>
      </c>
      <c r="F28" s="6"/>
      <c r="G28" s="6"/>
      <c r="H28" s="6"/>
      <c r="I28" s="6"/>
      <c r="J28" s="6"/>
      <c r="K28" s="6"/>
      <c r="L28" s="6"/>
      <c r="M28">
        <v>22.19882073170686</v>
      </c>
      <c r="N28">
        <v>20.830324741812657</v>
      </c>
      <c r="O28">
        <v>19.5781919923792</v>
      </c>
      <c r="P28">
        <v>18.49761860517031</v>
      </c>
      <c r="Q28">
        <v>17.601607953819851</v>
      </c>
      <c r="R28">
        <v>16.882572074414025</v>
      </c>
      <c r="S28">
        <v>16.327087647943589</v>
      </c>
      <c r="T28">
        <v>15.922272396907196</v>
      </c>
      <c r="U28">
        <v>15.658015732826756</v>
      </c>
      <c r="V28">
        <v>15.527563216930696</v>
      </c>
      <c r="BE28">
        <v>0</v>
      </c>
      <c r="BF28" t="s">
        <v>31</v>
      </c>
      <c r="BG28" s="6"/>
      <c r="BH28" t="s">
        <v>32</v>
      </c>
      <c r="BJ28" s="6"/>
      <c r="BK28" s="6"/>
      <c r="BL28" s="6"/>
      <c r="BM28" s="6"/>
      <c r="BN28" s="6"/>
      <c r="BO28" s="6"/>
      <c r="BP28" s="6"/>
      <c r="BQ28">
        <v>3.9652239037634067</v>
      </c>
      <c r="BR28">
        <v>3.9349445398623488</v>
      </c>
      <c r="BS28">
        <v>3.9056522067093744</v>
      </c>
      <c r="BT28">
        <v>3.8793158487046253</v>
      </c>
      <c r="BU28">
        <v>3.8567410998517881</v>
      </c>
      <c r="BV28">
        <v>3.8381257339751311</v>
      </c>
      <c r="BW28">
        <v>3.8234276426115863</v>
      </c>
      <c r="BX28">
        <v>3.8125359833565473</v>
      </c>
      <c r="BY28">
        <v>3.8053418807679416</v>
      </c>
      <c r="BZ28">
        <v>3.8017654909034553</v>
      </c>
      <c r="CB28">
        <v>0</v>
      </c>
      <c r="CC28" t="s">
        <v>31</v>
      </c>
      <c r="CD28" s="6"/>
      <c r="CE28" t="s">
        <v>32</v>
      </c>
      <c r="CG28" s="6"/>
      <c r="CH28" s="6"/>
      <c r="CI28" s="6"/>
      <c r="CJ28" s="6"/>
      <c r="CK28" s="6"/>
      <c r="CL28" s="6"/>
      <c r="CM28" s="6"/>
      <c r="CN28">
        <v>81.08175993881926</v>
      </c>
      <c r="CO28">
        <v>16.99157892857453</v>
      </c>
      <c r="CP28">
        <v>17.003933761133908</v>
      </c>
      <c r="CQ28">
        <v>16.651724686009437</v>
      </c>
      <c r="CR28">
        <v>16.213146339191486</v>
      </c>
      <c r="CS28">
        <v>15.796761206539752</v>
      </c>
      <c r="CT28">
        <v>15.445604706237443</v>
      </c>
      <c r="CU28">
        <v>15.176486497462097</v>
      </c>
      <c r="CV28">
        <v>14.995582561862186</v>
      </c>
      <c r="CW28">
        <v>14.904881887876012</v>
      </c>
      <c r="CY28">
        <v>1.5</v>
      </c>
      <c r="CZ28" s="2">
        <f t="shared" si="12"/>
        <v>8.714947177245941</v>
      </c>
      <c r="DA28" s="2">
        <f t="shared" si="13"/>
        <v>10.477385379778703</v>
      </c>
      <c r="DB28" s="2">
        <f t="shared" si="14"/>
        <v>15.718001670162012</v>
      </c>
      <c r="DC28" s="2">
        <f t="shared" si="15"/>
        <v>13.934880980422546</v>
      </c>
      <c r="DD28" s="2">
        <f t="shared" si="16"/>
        <v>11.581296739964632</v>
      </c>
      <c r="DE28" s="2">
        <f t="shared" si="17"/>
        <v>11.908982496595039</v>
      </c>
      <c r="DF28" s="2">
        <f t="shared" si="18"/>
        <v>15.154377197172311</v>
      </c>
      <c r="DG28" s="2">
        <f t="shared" si="19"/>
        <v>14.808264527184534</v>
      </c>
      <c r="DO28">
        <v>0</v>
      </c>
      <c r="DP28" t="s">
        <v>31</v>
      </c>
      <c r="DQ28" s="6"/>
      <c r="DR28" t="s">
        <v>32</v>
      </c>
      <c r="DT28" s="6"/>
      <c r="DU28" s="6"/>
      <c r="DV28" s="6"/>
      <c r="DW28" s="6"/>
      <c r="DX28" s="6"/>
      <c r="DY28" s="6"/>
      <c r="DZ28" s="6"/>
      <c r="EA28">
        <v>25.311663669012795</v>
      </c>
      <c r="EB28">
        <v>24.136176045750897</v>
      </c>
      <c r="EC28">
        <v>23.068226202728297</v>
      </c>
      <c r="ED28">
        <v>22.152072705500991</v>
      </c>
      <c r="EE28">
        <v>21.396475909865703</v>
      </c>
      <c r="EF28">
        <v>20.793058355006188</v>
      </c>
      <c r="EG28">
        <v>20.328860817238741</v>
      </c>
      <c r="EH28">
        <v>19.991741002786195</v>
      </c>
      <c r="EI28">
        <v>19.772239627312512</v>
      </c>
      <c r="EJ28">
        <v>19.66405219719142</v>
      </c>
      <c r="EL28">
        <v>0</v>
      </c>
      <c r="EM28" t="s">
        <v>31</v>
      </c>
      <c r="EN28" s="6"/>
      <c r="EO28" t="s">
        <v>32</v>
      </c>
      <c r="EQ28" s="6"/>
      <c r="ER28" s="6"/>
      <c r="ES28" s="6"/>
      <c r="ET28" s="6"/>
      <c r="EU28" s="6"/>
      <c r="EV28" s="6"/>
      <c r="EW28" s="6"/>
      <c r="EX28">
        <v>4.0510236138508695</v>
      </c>
      <c r="EY28">
        <v>4.0269624061342526</v>
      </c>
      <c r="EZ28">
        <v>4.0038098116556329</v>
      </c>
      <c r="FA28">
        <v>3.9830838785948566</v>
      </c>
      <c r="FB28">
        <v>3.9653859544376151</v>
      </c>
      <c r="FC28">
        <v>3.9508411119206213</v>
      </c>
      <c r="FD28">
        <v>3.9393899048406831</v>
      </c>
      <c r="FE28">
        <v>3.9309238758051346</v>
      </c>
      <c r="FF28">
        <v>3.9253414169573189</v>
      </c>
      <c r="FG28">
        <v>3.9225690936595865</v>
      </c>
      <c r="FI28">
        <v>0</v>
      </c>
      <c r="FJ28" t="s">
        <v>31</v>
      </c>
      <c r="FK28" s="6"/>
      <c r="FL28" t="s">
        <v>32</v>
      </c>
      <c r="FN28" s="6"/>
      <c r="FO28" s="6"/>
      <c r="FP28" s="6"/>
      <c r="FQ28" s="6"/>
      <c r="FR28" s="6"/>
      <c r="FS28" s="6"/>
      <c r="FT28" s="6"/>
      <c r="FU28">
        <v>18.831709640526679</v>
      </c>
      <c r="FV28">
        <v>3.8763356690937227</v>
      </c>
      <c r="FW28">
        <v>3.8838376576513078</v>
      </c>
      <c r="FX28">
        <v>3.8810309193664749</v>
      </c>
      <c r="FY28">
        <v>3.874724043936113</v>
      </c>
      <c r="FZ28">
        <v>3.8677923810542505</v>
      </c>
      <c r="GA28">
        <v>3.8615236476174237</v>
      </c>
      <c r="GB28">
        <v>3.8565215681668885</v>
      </c>
      <c r="GC28">
        <v>3.8530766538146719</v>
      </c>
      <c r="GD28">
        <v>3.8513265586178345</v>
      </c>
    </row>
    <row r="29" spans="1:186" ht="15.75" thickBot="1">
      <c r="C29" s="6"/>
      <c r="D29" s="6"/>
      <c r="E29" s="6"/>
      <c r="F29" s="6"/>
      <c r="G29" s="6"/>
      <c r="H29" s="6"/>
      <c r="I29" s="6"/>
      <c r="J29" s="21"/>
      <c r="K29" s="6"/>
      <c r="L29" s="20">
        <v>20</v>
      </c>
      <c r="M29" s="9">
        <v>50</v>
      </c>
      <c r="N29" t="s">
        <v>61</v>
      </c>
      <c r="AI29" t="s">
        <v>69</v>
      </c>
      <c r="BG29" s="6"/>
      <c r="BH29" s="6"/>
      <c r="BI29" s="6"/>
      <c r="BJ29" s="6"/>
      <c r="BK29" s="6"/>
      <c r="BL29" s="6"/>
      <c r="BM29" s="6"/>
      <c r="BN29" s="21"/>
      <c r="BO29" s="6"/>
      <c r="BP29" s="20">
        <v>20</v>
      </c>
      <c r="BQ29" s="9">
        <v>50</v>
      </c>
      <c r="BR29" t="s">
        <v>61</v>
      </c>
      <c r="CD29" s="6"/>
      <c r="CE29" s="6"/>
      <c r="CF29" s="6"/>
      <c r="CG29" s="6"/>
      <c r="CH29" s="6"/>
      <c r="CI29" s="6"/>
      <c r="CJ29" s="6"/>
      <c r="CK29" s="21"/>
      <c r="CL29" s="6"/>
      <c r="CM29" s="20">
        <v>20</v>
      </c>
      <c r="CN29" s="9">
        <v>50</v>
      </c>
      <c r="CO29" t="s">
        <v>61</v>
      </c>
      <c r="CY29">
        <v>2</v>
      </c>
      <c r="CZ29" s="2">
        <f t="shared" si="12"/>
        <v>9.9515976810812923</v>
      </c>
      <c r="DA29" s="2">
        <f t="shared" si="13"/>
        <v>10.54743671412629</v>
      </c>
      <c r="DB29" s="2">
        <f t="shared" si="14"/>
        <v>14.807200291833206</v>
      </c>
      <c r="DC29" s="2">
        <f t="shared" si="15"/>
        <v>14.188333095364658</v>
      </c>
      <c r="DD29" s="2">
        <f t="shared" si="16"/>
        <v>11.507085858388585</v>
      </c>
      <c r="DE29" s="2">
        <f t="shared" si="17"/>
        <v>11.484856684614117</v>
      </c>
      <c r="DF29" s="2">
        <f t="shared" si="18"/>
        <v>14.572437262169814</v>
      </c>
      <c r="DG29" s="2">
        <f t="shared" si="19"/>
        <v>14.574668542964902</v>
      </c>
      <c r="DQ29" s="6"/>
      <c r="DR29" s="6"/>
      <c r="DS29" s="6"/>
      <c r="DT29" s="6"/>
      <c r="DU29" s="6"/>
      <c r="DV29" s="6"/>
      <c r="DW29" s="6"/>
      <c r="DX29" s="21"/>
      <c r="DY29" s="6"/>
      <c r="DZ29" s="20">
        <v>20</v>
      </c>
      <c r="EA29" s="9">
        <v>50</v>
      </c>
      <c r="EB29" t="s">
        <v>61</v>
      </c>
      <c r="EN29" s="6"/>
      <c r="EO29" s="6"/>
      <c r="EP29" s="6"/>
      <c r="EQ29" s="6"/>
      <c r="ER29" s="6"/>
      <c r="ES29" s="6"/>
      <c r="ET29" s="6"/>
      <c r="EU29" s="21"/>
      <c r="EV29" s="6"/>
      <c r="EW29" s="20">
        <v>20</v>
      </c>
      <c r="EX29" s="9">
        <v>50</v>
      </c>
      <c r="EY29" t="s">
        <v>61</v>
      </c>
      <c r="FK29" s="6"/>
      <c r="FL29" s="6"/>
      <c r="FM29" s="6"/>
      <c r="FN29" s="6"/>
      <c r="FO29" s="6"/>
      <c r="FP29" s="6"/>
      <c r="FQ29" s="6"/>
      <c r="FR29" s="21"/>
      <c r="FS29" s="6"/>
      <c r="FT29" s="20">
        <v>20</v>
      </c>
      <c r="FU29" s="9">
        <v>50</v>
      </c>
      <c r="FV29" t="s">
        <v>61</v>
      </c>
    </row>
    <row r="30" spans="1:186" ht="15.75" thickBot="1">
      <c r="AI30" t="s">
        <v>68</v>
      </c>
      <c r="CY30">
        <v>2.5</v>
      </c>
      <c r="CZ30" s="2">
        <f t="shared" si="12"/>
        <v>10.695810758865385</v>
      </c>
      <c r="DA30" s="2">
        <f t="shared" si="13"/>
        <v>10.549338954394686</v>
      </c>
      <c r="DB30" s="2">
        <f t="shared" si="14"/>
        <v>14.070743478739885</v>
      </c>
      <c r="DC30" s="2">
        <f t="shared" si="15"/>
        <v>14.193462179534981</v>
      </c>
      <c r="DD30" s="2">
        <f t="shared" si="16"/>
        <v>11.701333658097141</v>
      </c>
      <c r="DE30" s="2">
        <f t="shared" si="17"/>
        <v>11.276586661927894</v>
      </c>
      <c r="DF30" s="2">
        <f t="shared" si="18"/>
        <v>13.982443040450445</v>
      </c>
      <c r="DG30" s="2">
        <f t="shared" si="19"/>
        <v>14.386703889476241</v>
      </c>
    </row>
    <row r="31" spans="1:186" ht="15.75" thickBot="1">
      <c r="B31" s="1" t="s">
        <v>67</v>
      </c>
      <c r="BF31" s="1" t="s">
        <v>67</v>
      </c>
      <c r="CC31" s="1" t="s">
        <v>67</v>
      </c>
      <c r="CY31">
        <v>3</v>
      </c>
      <c r="CZ31" s="2">
        <f t="shared" si="12"/>
        <v>11.211656655416215</v>
      </c>
      <c r="DA31" s="2">
        <f t="shared" si="13"/>
        <v>10.56098175272572</v>
      </c>
      <c r="DB31" s="2">
        <f t="shared" si="14"/>
        <v>13.449376444963814</v>
      </c>
      <c r="DC31" s="2">
        <f t="shared" si="15"/>
        <v>14.076710654358253</v>
      </c>
      <c r="DD31" s="2">
        <f t="shared" si="16"/>
        <v>11.920599372006594</v>
      </c>
      <c r="DE31" s="2">
        <f t="shared" si="17"/>
        <v>11.16526848213595</v>
      </c>
      <c r="DF31" s="2">
        <f t="shared" si="18"/>
        <v>13.442464658984072</v>
      </c>
      <c r="DG31" s="2">
        <f t="shared" si="19"/>
        <v>14.177692336508663</v>
      </c>
      <c r="DP31" s="1" t="s">
        <v>67</v>
      </c>
      <c r="EM31" s="1" t="s">
        <v>67</v>
      </c>
      <c r="FJ31" s="1" t="s">
        <v>67</v>
      </c>
    </row>
    <row r="32" spans="1:186" ht="15.75" thickBot="1">
      <c r="A32">
        <f>20*A36</f>
        <v>10</v>
      </c>
      <c r="B32" t="s">
        <v>15</v>
      </c>
      <c r="C32" s="2">
        <v>2.0814433423055334E-4</v>
      </c>
      <c r="D32" s="3">
        <v>2.0814433423055334E-4</v>
      </c>
      <c r="E32" s="3">
        <v>2.0814433423055334E-4</v>
      </c>
      <c r="F32" s="3">
        <v>2.0814433423055334E-4</v>
      </c>
      <c r="G32" s="4">
        <v>2.0814433423055334E-4</v>
      </c>
      <c r="H32">
        <v>2.0814433423055334E-4</v>
      </c>
      <c r="I32">
        <v>2.0814433423055334E-4</v>
      </c>
      <c r="J32">
        <v>2.0814433423055334E-4</v>
      </c>
      <c r="K32">
        <v>2.0814433423055334E-4</v>
      </c>
      <c r="L32" s="22">
        <v>2.0814433423055334E-4</v>
      </c>
      <c r="M32" s="3">
        <v>24.999947963916441</v>
      </c>
      <c r="N32" s="3">
        <v>24.999947963916441</v>
      </c>
      <c r="O32" s="3">
        <v>24.999947963916441</v>
      </c>
      <c r="P32" s="3">
        <v>24.999947963916441</v>
      </c>
      <c r="Q32" s="4">
        <v>24.999947963916441</v>
      </c>
      <c r="R32">
        <v>24.999947963916441</v>
      </c>
      <c r="S32">
        <v>24.999947963916441</v>
      </c>
      <c r="T32">
        <v>24.999947963916441</v>
      </c>
      <c r="U32">
        <v>24.999947963916441</v>
      </c>
      <c r="V32">
        <v>24.999947963916441</v>
      </c>
      <c r="BE32">
        <v>10</v>
      </c>
      <c r="BF32" t="s">
        <v>15</v>
      </c>
      <c r="BG32" s="2">
        <v>2.0814433423055334E-4</v>
      </c>
      <c r="BH32" s="3">
        <v>2.0814433423055334E-4</v>
      </c>
      <c r="BI32" s="3">
        <v>2.0814433423055334E-4</v>
      </c>
      <c r="BJ32" s="3">
        <v>2.0814433423055334E-4</v>
      </c>
      <c r="BK32" s="4">
        <v>2.0814433423055334E-4</v>
      </c>
      <c r="BL32">
        <v>2.0814433423055334E-4</v>
      </c>
      <c r="BM32">
        <v>2.0814433423055334E-4</v>
      </c>
      <c r="BN32">
        <v>2.0814433423055334E-4</v>
      </c>
      <c r="BO32">
        <v>2.0814433423055334E-4</v>
      </c>
      <c r="BP32" s="22">
        <v>2.0814433423055334E-4</v>
      </c>
      <c r="BQ32" s="3">
        <v>24.999947963916441</v>
      </c>
      <c r="BR32" s="3">
        <v>24.999947963916441</v>
      </c>
      <c r="BS32" s="3">
        <v>24.999947963916441</v>
      </c>
      <c r="BT32" s="3">
        <v>24.999947963916441</v>
      </c>
      <c r="BU32" s="4">
        <v>24.999947963916441</v>
      </c>
      <c r="BV32">
        <v>24.999947963916441</v>
      </c>
      <c r="BW32">
        <v>24.999947963916441</v>
      </c>
      <c r="BX32">
        <v>24.999947963916441</v>
      </c>
      <c r="BY32">
        <v>24.999947963916441</v>
      </c>
      <c r="BZ32">
        <v>24.999947963916441</v>
      </c>
      <c r="CB32">
        <v>10</v>
      </c>
      <c r="CC32" t="s">
        <v>15</v>
      </c>
      <c r="CD32" s="2">
        <v>2.0814433423055334E-4</v>
      </c>
      <c r="CE32" s="3">
        <v>2.0814433423055334E-4</v>
      </c>
      <c r="CF32" s="3">
        <v>2.0814433423055334E-4</v>
      </c>
      <c r="CG32" s="3">
        <v>2.0814433423055334E-4</v>
      </c>
      <c r="CH32" s="4">
        <v>2.0814433423055334E-4</v>
      </c>
      <c r="CI32">
        <v>2.0814433423055334E-4</v>
      </c>
      <c r="CJ32">
        <v>2.0814433423055334E-4</v>
      </c>
      <c r="CK32">
        <v>2.0814433423055334E-4</v>
      </c>
      <c r="CL32">
        <v>2.0814433423055334E-4</v>
      </c>
      <c r="CM32" s="22">
        <v>2.0814433423055334E-4</v>
      </c>
      <c r="CN32" s="3">
        <v>20</v>
      </c>
      <c r="CO32" s="3">
        <v>24.999947963916441</v>
      </c>
      <c r="CP32" s="3">
        <v>24.999947963916441</v>
      </c>
      <c r="CQ32" s="3">
        <v>24.999947963916441</v>
      </c>
      <c r="CR32" s="4">
        <v>24.999947963916441</v>
      </c>
      <c r="CS32">
        <v>24.999947963916441</v>
      </c>
      <c r="CT32">
        <v>24.999947963916441</v>
      </c>
      <c r="CU32">
        <v>24.999947963916441</v>
      </c>
      <c r="CV32">
        <v>24.999947963916441</v>
      </c>
      <c r="CW32">
        <v>24.999947963916441</v>
      </c>
      <c r="CY32">
        <v>3.5</v>
      </c>
      <c r="CZ32" s="2">
        <f t="shared" si="12"/>
        <v>11.580556094030685</v>
      </c>
      <c r="DA32" s="2">
        <f t="shared" si="13"/>
        <v>10.590141769772471</v>
      </c>
      <c r="DB32" s="2">
        <f t="shared" si="14"/>
        <v>12.922896621858591</v>
      </c>
      <c r="DC32" s="2">
        <f t="shared" si="15"/>
        <v>13.891139649965455</v>
      </c>
      <c r="DD32" s="2">
        <f t="shared" si="16"/>
        <v>12.10172794051725</v>
      </c>
      <c r="DE32" s="2">
        <f t="shared" si="17"/>
        <v>11.105985133665541</v>
      </c>
      <c r="DF32" s="2">
        <f t="shared" si="18"/>
        <v>12.966624095792165</v>
      </c>
      <c r="DG32" s="2">
        <f t="shared" si="19"/>
        <v>13.943261745130826</v>
      </c>
      <c r="DO32">
        <v>10</v>
      </c>
      <c r="DP32" t="s">
        <v>15</v>
      </c>
      <c r="DQ32" s="2">
        <v>2.0814433423055334E-4</v>
      </c>
      <c r="DR32" s="3">
        <v>2.0814433423055334E-4</v>
      </c>
      <c r="DS32" s="3">
        <v>2.0814433423055334E-4</v>
      </c>
      <c r="DT32" s="3">
        <v>2.0814433423055334E-4</v>
      </c>
      <c r="DU32" s="4">
        <v>2.0814433423055334E-4</v>
      </c>
      <c r="DV32">
        <v>2.0814433423055334E-4</v>
      </c>
      <c r="DW32">
        <v>2.0814433423055334E-4</v>
      </c>
      <c r="DX32">
        <v>2.0814433423055334E-4</v>
      </c>
      <c r="DY32">
        <v>2.0814433423055334E-4</v>
      </c>
      <c r="DZ32" s="22">
        <v>2.0814433423055334E-4</v>
      </c>
      <c r="EA32" s="3">
        <v>24.999947963916441</v>
      </c>
      <c r="EB32" s="3">
        <v>24.999947963916441</v>
      </c>
      <c r="EC32" s="3">
        <v>24.999947963916441</v>
      </c>
      <c r="ED32" s="3">
        <v>24.999947963916441</v>
      </c>
      <c r="EE32" s="4">
        <v>24.999947963916441</v>
      </c>
      <c r="EF32">
        <v>24.999947963916441</v>
      </c>
      <c r="EG32">
        <v>24.999947963916441</v>
      </c>
      <c r="EH32">
        <v>24.999947963916441</v>
      </c>
      <c r="EI32">
        <v>24.999947963916441</v>
      </c>
      <c r="EJ32">
        <v>24.999947963916441</v>
      </c>
      <c r="EL32">
        <v>10</v>
      </c>
      <c r="EM32" t="s">
        <v>15</v>
      </c>
      <c r="EN32" s="2">
        <v>2.0814433423055334E-4</v>
      </c>
      <c r="EO32" s="3">
        <v>2.0814433423055334E-4</v>
      </c>
      <c r="EP32" s="3">
        <v>2.0814433423055334E-4</v>
      </c>
      <c r="EQ32" s="3">
        <v>2.0814433423055334E-4</v>
      </c>
      <c r="ER32" s="4">
        <v>2.0814433423055334E-4</v>
      </c>
      <c r="ES32">
        <v>2.0814433423055334E-4</v>
      </c>
      <c r="ET32">
        <v>2.0814433423055334E-4</v>
      </c>
      <c r="EU32">
        <v>2.0814433423055334E-4</v>
      </c>
      <c r="EV32">
        <v>2.0814433423055334E-4</v>
      </c>
      <c r="EW32" s="22">
        <v>2.0814433423055334E-4</v>
      </c>
      <c r="EX32" s="3">
        <v>24.999947963916441</v>
      </c>
      <c r="EY32" s="3">
        <v>24.999947963916441</v>
      </c>
      <c r="EZ32" s="3">
        <v>24.999947963916441</v>
      </c>
      <c r="FA32" s="3">
        <v>24.999947963916441</v>
      </c>
      <c r="FB32" s="4">
        <v>24.999947963916441</v>
      </c>
      <c r="FC32">
        <v>24.999947963916441</v>
      </c>
      <c r="FD32">
        <v>24.999947963916441</v>
      </c>
      <c r="FE32">
        <v>24.999947963916441</v>
      </c>
      <c r="FF32">
        <v>24.999947963916441</v>
      </c>
      <c r="FG32">
        <v>24.999947963916441</v>
      </c>
      <c r="FI32">
        <v>10</v>
      </c>
      <c r="FJ32" t="s">
        <v>15</v>
      </c>
      <c r="FK32" s="2">
        <v>2.0814433423055334E-4</v>
      </c>
      <c r="FL32" s="3">
        <v>2.0814433423055334E-4</v>
      </c>
      <c r="FM32" s="3">
        <v>2.0814433423055334E-4</v>
      </c>
      <c r="FN32" s="3">
        <v>2.0814433423055334E-4</v>
      </c>
      <c r="FO32" s="4">
        <v>2.0814433423055334E-4</v>
      </c>
      <c r="FP32">
        <v>2.0814433423055334E-4</v>
      </c>
      <c r="FQ32">
        <v>2.0814433423055334E-4</v>
      </c>
      <c r="FR32">
        <v>2.0814433423055334E-4</v>
      </c>
      <c r="FS32">
        <v>2.0814433423055334E-4</v>
      </c>
      <c r="FT32" s="22">
        <v>2.0814433423055334E-4</v>
      </c>
      <c r="FU32" s="3">
        <v>20</v>
      </c>
      <c r="FV32" s="3">
        <v>24.999947963916441</v>
      </c>
      <c r="FW32" s="3">
        <v>24.999947963916441</v>
      </c>
      <c r="FX32" s="3">
        <v>24.999947963916441</v>
      </c>
      <c r="FY32" s="4">
        <v>24.999947963916441</v>
      </c>
      <c r="FZ32">
        <v>24.999947963916441</v>
      </c>
      <c r="GA32">
        <v>24.999947963916441</v>
      </c>
      <c r="GB32">
        <v>24.999947963916441</v>
      </c>
      <c r="GC32">
        <v>24.999947963916441</v>
      </c>
      <c r="GD32">
        <v>24.999947963916441</v>
      </c>
    </row>
    <row r="33" spans="1:186" ht="15.75" thickBot="1">
      <c r="A33">
        <f>13*A36</f>
        <v>6.5</v>
      </c>
      <c r="B33" t="s">
        <v>16</v>
      </c>
      <c r="C33" s="5">
        <v>1.9981589423398356</v>
      </c>
      <c r="D33" s="6">
        <v>2.0112592278308234</v>
      </c>
      <c r="E33" s="6">
        <v>2.0391789264760867</v>
      </c>
      <c r="F33" s="6">
        <v>2.0856771979659796</v>
      </c>
      <c r="G33" s="7">
        <v>2.1572661649627545</v>
      </c>
      <c r="H33">
        <v>2.2644615072523298</v>
      </c>
      <c r="I33">
        <v>2.4237996142947802</v>
      </c>
      <c r="J33">
        <v>2.6610825781668637</v>
      </c>
      <c r="K33">
        <v>3.0180955512316139</v>
      </c>
      <c r="L33" s="22">
        <v>3.5785549936978254</v>
      </c>
      <c r="M33" s="6">
        <v>15.021330652561435</v>
      </c>
      <c r="N33" s="6">
        <v>15.945333277591411</v>
      </c>
      <c r="O33" s="6">
        <v>16.741811883425019</v>
      </c>
      <c r="P33" s="6">
        <v>17.392879876864949</v>
      </c>
      <c r="Q33" s="7">
        <v>17.905428540796905</v>
      </c>
      <c r="R33">
        <v>18.297035748951259</v>
      </c>
      <c r="S33">
        <v>18.586424634614289</v>
      </c>
      <c r="T33">
        <v>18.789550738405904</v>
      </c>
      <c r="U33">
        <v>18.918415103652386</v>
      </c>
      <c r="V33">
        <v>18.980902996775416</v>
      </c>
      <c r="X33" t="s">
        <v>66</v>
      </c>
      <c r="BE33">
        <v>6.5</v>
      </c>
      <c r="BF33" t="s">
        <v>16</v>
      </c>
      <c r="BG33" s="5">
        <v>1.6695091322334885</v>
      </c>
      <c r="BH33" s="6">
        <v>1.6757900585748624</v>
      </c>
      <c r="BI33" s="6">
        <v>1.6894562838890144</v>
      </c>
      <c r="BJ33" s="6">
        <v>1.7129198745109124</v>
      </c>
      <c r="BK33" s="7">
        <v>1.750352471303888</v>
      </c>
      <c r="BL33">
        <v>1.8084790604002352</v>
      </c>
      <c r="BM33">
        <v>1.8978622856710363</v>
      </c>
      <c r="BN33">
        <v>2.0349757067047776</v>
      </c>
      <c r="BO33">
        <v>2.2464637409847494</v>
      </c>
      <c r="BP33" s="22">
        <v>2.5852277463136768</v>
      </c>
      <c r="BQ33" s="6">
        <v>9.596173603220711</v>
      </c>
      <c r="BR33" s="6">
        <v>10.191196927009544</v>
      </c>
      <c r="BS33" s="6">
        <v>10.714714275052318</v>
      </c>
      <c r="BT33" s="6">
        <v>11.145831372185697</v>
      </c>
      <c r="BU33" s="7">
        <v>11.484962096859192</v>
      </c>
      <c r="BV33">
        <v>11.742345224242039</v>
      </c>
      <c r="BW33">
        <v>11.930551262178659</v>
      </c>
      <c r="BX33">
        <v>12.061070804028995</v>
      </c>
      <c r="BY33">
        <v>12.142959847695744</v>
      </c>
      <c r="BZ33">
        <v>12.182360976037787</v>
      </c>
      <c r="CB33">
        <v>6.5</v>
      </c>
      <c r="CC33" t="s">
        <v>16</v>
      </c>
      <c r="CD33" s="5">
        <v>1.9739094939788238</v>
      </c>
      <c r="CE33" s="6">
        <v>1.9878787817252423</v>
      </c>
      <c r="CF33" s="6">
        <v>2.0176865352019475</v>
      </c>
      <c r="CG33" s="6">
        <v>2.0674314640418041</v>
      </c>
      <c r="CH33" s="7">
        <v>2.1442492219248526</v>
      </c>
      <c r="CI33">
        <v>2.2597532347404936</v>
      </c>
      <c r="CJ33">
        <v>2.4324355320039985</v>
      </c>
      <c r="CK33">
        <v>2.6917577602983087</v>
      </c>
      <c r="CL33">
        <v>3.0871091720818131</v>
      </c>
      <c r="CM33" s="22">
        <v>3.7213862906596984</v>
      </c>
      <c r="CN33" s="6">
        <v>17.062255379824666</v>
      </c>
      <c r="CO33" s="6">
        <v>17.077460793345285</v>
      </c>
      <c r="CP33" s="6">
        <v>17.410996141001526</v>
      </c>
      <c r="CQ33" s="6">
        <v>17.795912591114082</v>
      </c>
      <c r="CR33" s="7">
        <v>18.142103819624719</v>
      </c>
      <c r="CS33">
        <v>18.424404946369766</v>
      </c>
      <c r="CT33">
        <v>18.640579598734625</v>
      </c>
      <c r="CU33">
        <v>18.795451942303078</v>
      </c>
      <c r="CV33">
        <v>18.894860543414154</v>
      </c>
      <c r="CW33">
        <v>18.943357686005893</v>
      </c>
      <c r="CY33">
        <v>4</v>
      </c>
      <c r="CZ33" s="2">
        <f t="shared" si="12"/>
        <v>11.836486892625587</v>
      </c>
      <c r="DA33" s="2">
        <f t="shared" si="13"/>
        <v>10.629074784820752</v>
      </c>
      <c r="DB33" s="2">
        <f t="shared" si="14"/>
        <v>12.480200452550321</v>
      </c>
      <c r="DC33" s="2">
        <f t="shared" si="15"/>
        <v>13.667057119573501</v>
      </c>
      <c r="DD33" s="2">
        <f t="shared" si="16"/>
        <v>12.228328698626616</v>
      </c>
      <c r="DE33" s="2">
        <f t="shared" si="17"/>
        <v>11.074679358317828</v>
      </c>
      <c r="DF33" s="2">
        <f t="shared" si="18"/>
        <v>12.556447619866356</v>
      </c>
      <c r="DG33" s="2">
        <f t="shared" si="19"/>
        <v>13.692366245683539</v>
      </c>
      <c r="DO33">
        <v>6.5</v>
      </c>
      <c r="DP33" t="s">
        <v>16</v>
      </c>
      <c r="DQ33" s="5">
        <v>1.7601891317550431</v>
      </c>
      <c r="DR33" s="6">
        <v>1.7717702654886391</v>
      </c>
      <c r="DS33" s="6">
        <v>1.7965545711955055</v>
      </c>
      <c r="DT33" s="6">
        <v>1.8380885256704504</v>
      </c>
      <c r="DU33" s="7">
        <v>1.9025154182379842</v>
      </c>
      <c r="DV33">
        <v>1.9997567877953293</v>
      </c>
      <c r="DW33">
        <v>2.1454239279304752</v>
      </c>
      <c r="DX33">
        <v>2.3639074500974253</v>
      </c>
      <c r="DY33">
        <v>2.6947835553052153</v>
      </c>
      <c r="DZ33" s="22">
        <v>3.217364068859911</v>
      </c>
      <c r="EA33" s="6">
        <v>13.940973545141764</v>
      </c>
      <c r="EB33" s="6">
        <v>14.800101214146393</v>
      </c>
      <c r="EC33" s="6">
        <v>15.535631364921894</v>
      </c>
      <c r="ED33" s="6">
        <v>16.132930619212971</v>
      </c>
      <c r="EE33" s="7">
        <v>16.600007571514286</v>
      </c>
      <c r="EF33">
        <v>16.954477439813118</v>
      </c>
      <c r="EG33">
        <v>17.214739061077232</v>
      </c>
      <c r="EH33">
        <v>17.396376707447928</v>
      </c>
      <c r="EI33">
        <v>17.511086724682539</v>
      </c>
      <c r="EJ33">
        <v>17.566548561427545</v>
      </c>
      <c r="EL33">
        <v>6.5</v>
      </c>
      <c r="EM33" t="s">
        <v>16</v>
      </c>
      <c r="EN33" s="5">
        <v>1.6187272040417986</v>
      </c>
      <c r="EO33" s="6">
        <v>1.6248589530151849</v>
      </c>
      <c r="EP33" s="6">
        <v>1.6382005933428589</v>
      </c>
      <c r="EQ33" s="6">
        <v>1.6611070648410726</v>
      </c>
      <c r="ER33" s="7">
        <v>1.6976515108778525</v>
      </c>
      <c r="ES33">
        <v>1.7544003521668843</v>
      </c>
      <c r="ET33">
        <v>1.8416666391072882</v>
      </c>
      <c r="EU33">
        <v>1.9755316382499302</v>
      </c>
      <c r="EV33">
        <v>2.1819952362891373</v>
      </c>
      <c r="EW33" s="22">
        <v>2.5126523564005931</v>
      </c>
      <c r="EX33" s="6">
        <v>9.3536783337339724</v>
      </c>
      <c r="EY33" s="6">
        <v>9.9341917745471839</v>
      </c>
      <c r="EZ33" s="6">
        <v>10.444692355383618</v>
      </c>
      <c r="FA33" s="6">
        <v>10.864778687114361</v>
      </c>
      <c r="FB33" s="7">
        <v>11.19491842950714</v>
      </c>
      <c r="FC33">
        <v>11.445201049186659</v>
      </c>
      <c r="FD33">
        <v>11.627999536793757</v>
      </c>
      <c r="FE33">
        <v>11.754624990522107</v>
      </c>
      <c r="FF33">
        <v>11.833994730096734</v>
      </c>
      <c r="FG33">
        <v>11.872159081398637</v>
      </c>
      <c r="FI33">
        <v>6.5</v>
      </c>
      <c r="FJ33" t="s">
        <v>16</v>
      </c>
      <c r="FK33" s="5">
        <v>1.9739094939788238</v>
      </c>
      <c r="FL33" s="6">
        <v>1.9878787817252423</v>
      </c>
      <c r="FM33" s="6">
        <v>2.0176865352019475</v>
      </c>
      <c r="FN33" s="6">
        <v>2.0674314640418041</v>
      </c>
      <c r="FO33" s="7">
        <v>2.1442492219248526</v>
      </c>
      <c r="FP33">
        <v>2.2597532347404936</v>
      </c>
      <c r="FQ33">
        <v>2.4324355320039985</v>
      </c>
      <c r="FR33">
        <v>2.6917577602983087</v>
      </c>
      <c r="FS33">
        <v>3.0871091720818131</v>
      </c>
      <c r="FT33" s="22">
        <v>3.7213862906596984</v>
      </c>
      <c r="FU33" s="6">
        <v>17.062255379824666</v>
      </c>
      <c r="FV33" s="6">
        <v>17.077460793345285</v>
      </c>
      <c r="FW33" s="6">
        <v>17.410996141001526</v>
      </c>
      <c r="FX33" s="6">
        <v>17.795912591114082</v>
      </c>
      <c r="FY33" s="7">
        <v>18.142103819624719</v>
      </c>
      <c r="FZ33">
        <v>18.424404946369766</v>
      </c>
      <c r="GA33">
        <v>18.640579598734625</v>
      </c>
      <c r="GB33">
        <v>18.795451942303078</v>
      </c>
      <c r="GC33">
        <v>18.894860543414154</v>
      </c>
      <c r="GD33">
        <v>18.943357686005893</v>
      </c>
    </row>
    <row r="34" spans="1:186" ht="15.75" thickBot="1">
      <c r="A34">
        <f>SUM(M35:M45)-SUM(L35:L45)</f>
        <v>8.9925203617341083</v>
      </c>
      <c r="B34" s="8">
        <f>(A53-43116)</f>
        <v>-43106</v>
      </c>
      <c r="C34" s="5">
        <v>3.9167800259063075</v>
      </c>
      <c r="D34" s="6">
        <v>3.9415742591955842</v>
      </c>
      <c r="E34" s="6">
        <v>3.994292391833496</v>
      </c>
      <c r="F34" s="6">
        <v>4.0817635842748841</v>
      </c>
      <c r="G34" s="7">
        <v>4.2157939912877733</v>
      </c>
      <c r="H34">
        <v>4.4154315514357716</v>
      </c>
      <c r="I34">
        <v>4.7105193307738</v>
      </c>
      <c r="J34">
        <v>5.1458908170099873</v>
      </c>
      <c r="K34">
        <v>5.7789218533368834</v>
      </c>
      <c r="L34" s="22">
        <v>6.6256167917126421</v>
      </c>
      <c r="M34" s="6">
        <v>14.132720663894824</v>
      </c>
      <c r="N34" s="6">
        <v>15.161250167587468</v>
      </c>
      <c r="O34" s="6">
        <v>16.059327738487834</v>
      </c>
      <c r="P34" s="6">
        <v>16.774121932736389</v>
      </c>
      <c r="Q34" s="7">
        <v>17.326194879493183</v>
      </c>
      <c r="R34">
        <v>17.743733849946192</v>
      </c>
      <c r="S34">
        <v>18.050826122380318</v>
      </c>
      <c r="T34">
        <v>18.265958825006077</v>
      </c>
      <c r="U34">
        <v>18.402350227287673</v>
      </c>
      <c r="V34">
        <v>18.468477889665561</v>
      </c>
      <c r="BE34">
        <v>4.8017799875850784</v>
      </c>
      <c r="BF34" s="8">
        <v>-15</v>
      </c>
      <c r="BG34" s="5">
        <v>3.2668263791768926</v>
      </c>
      <c r="BH34" s="6">
        <v>3.2785668869427353</v>
      </c>
      <c r="BI34" s="6">
        <v>3.3040618569447373</v>
      </c>
      <c r="BJ34" s="6">
        <v>3.3476992015433491</v>
      </c>
      <c r="BK34" s="7">
        <v>3.4170473198310232</v>
      </c>
      <c r="BL34">
        <v>3.5242845027637855</v>
      </c>
      <c r="BM34">
        <v>3.6884464992338399</v>
      </c>
      <c r="BN34">
        <v>3.9381208256942593</v>
      </c>
      <c r="BO34">
        <v>4.3101943777824143</v>
      </c>
      <c r="BP34" s="22">
        <v>4.8174477711563553</v>
      </c>
      <c r="BQ34" s="6">
        <v>9.4073193429372584</v>
      </c>
      <c r="BR34" s="6">
        <v>10.041669058819641</v>
      </c>
      <c r="BS34" s="6">
        <v>10.598959126461549</v>
      </c>
      <c r="BT34" s="6">
        <v>11.043048256759899</v>
      </c>
      <c r="BU34" s="7">
        <v>11.384531652078236</v>
      </c>
      <c r="BV34">
        <v>11.640404252177165</v>
      </c>
      <c r="BW34">
        <v>11.826239011287099</v>
      </c>
      <c r="BX34">
        <v>11.95466014508435</v>
      </c>
      <c r="BY34">
        <v>12.035088380186043</v>
      </c>
      <c r="BZ34">
        <v>12.073754235545039</v>
      </c>
      <c r="CB34">
        <v>9.4577223290765744</v>
      </c>
      <c r="CC34" s="8">
        <v>-15</v>
      </c>
      <c r="CD34" s="5">
        <v>3.8680734822110825</v>
      </c>
      <c r="CE34" s="6">
        <v>3.8944772448437082</v>
      </c>
      <c r="CF34" s="6">
        <v>3.9506776501225929</v>
      </c>
      <c r="CG34" s="6">
        <v>4.0440941552411154</v>
      </c>
      <c r="CH34" s="7">
        <v>4.1875998249087916</v>
      </c>
      <c r="CI34">
        <v>4.4020713715045741</v>
      </c>
      <c r="CJ34">
        <v>4.7204456444008196</v>
      </c>
      <c r="CK34">
        <v>5.192684356074472</v>
      </c>
      <c r="CL34">
        <v>5.8838358958307513</v>
      </c>
      <c r="CM34" s="22">
        <v>6.8159930096176105</v>
      </c>
      <c r="CN34" s="6">
        <v>15.224755873047174</v>
      </c>
      <c r="CO34" s="6">
        <v>15.974611950250363</v>
      </c>
      <c r="CP34" s="6">
        <v>16.60976163035275</v>
      </c>
      <c r="CQ34" s="6">
        <v>17.127139248364749</v>
      </c>
      <c r="CR34" s="7">
        <v>17.537888887175516</v>
      </c>
      <c r="CS34">
        <v>17.855419163033464</v>
      </c>
      <c r="CT34">
        <v>18.092602199456543</v>
      </c>
      <c r="CU34">
        <v>18.260477906701912</v>
      </c>
      <c r="CV34">
        <v>18.367590054141854</v>
      </c>
      <c r="CW34">
        <v>18.4197011277309</v>
      </c>
      <c r="CY34">
        <v>4.5</v>
      </c>
      <c r="CZ34" s="2">
        <f t="shared" si="12"/>
        <v>11.998832278003007</v>
      </c>
      <c r="DA34" s="2">
        <f t="shared" si="13"/>
        <v>10.667739840494457</v>
      </c>
      <c r="DB34" s="2">
        <f t="shared" si="14"/>
        <v>12.1125023381446</v>
      </c>
      <c r="DC34" s="2">
        <f t="shared" si="15"/>
        <v>13.424854716534563</v>
      </c>
      <c r="DD34" s="2">
        <f t="shared" si="16"/>
        <v>12.298091392183791</v>
      </c>
      <c r="DE34" s="2">
        <f t="shared" si="17"/>
        <v>11.055388244069814</v>
      </c>
      <c r="DF34" s="2">
        <f t="shared" si="18"/>
        <v>12.209069998931824</v>
      </c>
      <c r="DG34" s="2">
        <f t="shared" si="19"/>
        <v>13.435591749394845</v>
      </c>
      <c r="DO34">
        <v>8.0468723897766523</v>
      </c>
      <c r="DP34" s="8">
        <v>-15</v>
      </c>
      <c r="DQ34" s="5">
        <v>3.4422808585177664</v>
      </c>
      <c r="DR34" s="6">
        <v>3.4641398349826482</v>
      </c>
      <c r="DS34" s="6">
        <v>3.5108118357981151</v>
      </c>
      <c r="DT34" s="6">
        <v>3.5887413411838511</v>
      </c>
      <c r="DU34" s="7">
        <v>3.7090662254492153</v>
      </c>
      <c r="DV34">
        <v>3.8897521543876672</v>
      </c>
      <c r="DW34">
        <v>4.1589479275450492</v>
      </c>
      <c r="DX34">
        <v>4.558975670028576</v>
      </c>
      <c r="DY34">
        <v>5.1441917256870253</v>
      </c>
      <c r="DZ34" s="22">
        <v>5.930948633608577</v>
      </c>
      <c r="EA34" s="6">
        <v>12.950047109227365</v>
      </c>
      <c r="EB34" s="6">
        <v>13.904226539830001</v>
      </c>
      <c r="EC34" s="6">
        <v>14.732449021451401</v>
      </c>
      <c r="ED34" s="6">
        <v>15.387393950840293</v>
      </c>
      <c r="EE34" s="7">
        <v>15.889778815393486</v>
      </c>
      <c r="EF34">
        <v>16.267104932744978</v>
      </c>
      <c r="EG34">
        <v>16.542783558009408</v>
      </c>
      <c r="EH34">
        <v>16.734777079070419</v>
      </c>
      <c r="EI34">
        <v>16.855934444510083</v>
      </c>
      <c r="EJ34">
        <v>16.91450093577917</v>
      </c>
      <c r="EL34">
        <v>4.7020478061853765</v>
      </c>
      <c r="EM34" s="8">
        <v>-15</v>
      </c>
      <c r="EN34" s="5">
        <v>3.164667860107063</v>
      </c>
      <c r="EO34" s="6">
        <v>3.1761351569870033</v>
      </c>
      <c r="EP34" s="6">
        <v>3.2010355862241169</v>
      </c>
      <c r="EQ34" s="6">
        <v>3.2436525690627991</v>
      </c>
      <c r="ER34" s="7">
        <v>3.3113749612075938</v>
      </c>
      <c r="ES34">
        <v>3.4160928438067164</v>
      </c>
      <c r="ET34">
        <v>3.5763911751414614</v>
      </c>
      <c r="EU34">
        <v>3.820177153383904</v>
      </c>
      <c r="EV34">
        <v>4.1834494048663116</v>
      </c>
      <c r="EW34" s="22">
        <v>4.6786471441075346</v>
      </c>
      <c r="EX34" s="6">
        <v>9.1583060866624155</v>
      </c>
      <c r="EY34" s="6">
        <v>9.7772863027142591</v>
      </c>
      <c r="EZ34" s="6">
        <v>10.320816577491078</v>
      </c>
      <c r="FA34" s="6">
        <v>10.753628823110768</v>
      </c>
      <c r="FB34" s="7">
        <v>11.086130398963203</v>
      </c>
      <c r="FC34">
        <v>11.335002426836542</v>
      </c>
      <c r="FD34">
        <v>11.515544170625304</v>
      </c>
      <c r="FE34">
        <v>11.640168948762152</v>
      </c>
      <c r="FF34">
        <v>11.718146563797777</v>
      </c>
      <c r="FG34">
        <v>11.755610724661429</v>
      </c>
      <c r="FI34">
        <v>9.4577223290765744</v>
      </c>
      <c r="FJ34" s="8">
        <v>-15</v>
      </c>
      <c r="FK34" s="5">
        <v>3.8680734822110825</v>
      </c>
      <c r="FL34" s="6">
        <v>3.8944772448437082</v>
      </c>
      <c r="FM34" s="6">
        <v>3.9506776501225929</v>
      </c>
      <c r="FN34" s="6">
        <v>4.0440941552411154</v>
      </c>
      <c r="FO34" s="7">
        <v>4.1875998249087916</v>
      </c>
      <c r="FP34">
        <v>4.4020713715045741</v>
      </c>
      <c r="FQ34">
        <v>4.7204456444008196</v>
      </c>
      <c r="FR34">
        <v>5.192684356074472</v>
      </c>
      <c r="FS34">
        <v>5.8838358958307513</v>
      </c>
      <c r="FT34" s="22">
        <v>6.8159930096176105</v>
      </c>
      <c r="FU34" s="6">
        <v>15.224755873047174</v>
      </c>
      <c r="FV34" s="6">
        <v>15.974611950250363</v>
      </c>
      <c r="FW34" s="6">
        <v>16.60976163035275</v>
      </c>
      <c r="FX34" s="6">
        <v>17.127139248364749</v>
      </c>
      <c r="FY34" s="7">
        <v>17.537888887175516</v>
      </c>
      <c r="FZ34">
        <v>17.855419163033464</v>
      </c>
      <c r="GA34">
        <v>18.092602199456543</v>
      </c>
      <c r="GB34">
        <v>18.260477906701912</v>
      </c>
      <c r="GC34">
        <v>18.367590054141854</v>
      </c>
      <c r="GD34">
        <v>18.4197011277309</v>
      </c>
    </row>
    <row r="35" spans="1:186" ht="15.75" thickBot="1">
      <c r="A35" s="9">
        <f>A36/100</f>
        <v>5.0000000000000001E-3</v>
      </c>
      <c r="B35" t="s">
        <v>17</v>
      </c>
      <c r="C35" s="5">
        <v>5.7017763703262441</v>
      </c>
      <c r="D35" s="6">
        <v>5.7357367808167945</v>
      </c>
      <c r="E35" s="6">
        <v>5.80765090966245</v>
      </c>
      <c r="F35" s="6">
        <v>5.926185066005627</v>
      </c>
      <c r="G35" s="7">
        <v>6.1062373392633544</v>
      </c>
      <c r="H35">
        <v>6.3719057255298273</v>
      </c>
      <c r="I35">
        <v>6.7622000380862994</v>
      </c>
      <c r="J35">
        <v>7.3434109897448696</v>
      </c>
      <c r="K35">
        <v>8.2421526569500596</v>
      </c>
      <c r="L35" s="6">
        <v>9.7582412320337877</v>
      </c>
      <c r="M35" s="6">
        <v>12.835180580170572</v>
      </c>
      <c r="N35" s="6">
        <v>14.45217153107693</v>
      </c>
      <c r="O35" s="6">
        <v>15.514107901864797</v>
      </c>
      <c r="P35" s="6">
        <v>16.281779313017573</v>
      </c>
      <c r="Q35" s="7">
        <v>16.854284256081275</v>
      </c>
      <c r="R35">
        <v>17.281638174567572</v>
      </c>
      <c r="S35">
        <v>17.594508787117704</v>
      </c>
      <c r="T35">
        <v>17.813430388377892</v>
      </c>
      <c r="U35">
        <v>17.952232967880327</v>
      </c>
      <c r="V35">
        <v>18.01955174963701</v>
      </c>
      <c r="X35">
        <v>0</v>
      </c>
      <c r="Y35">
        <v>0.25</v>
      </c>
      <c r="Z35">
        <v>0.75</v>
      </c>
      <c r="AA35">
        <v>1.25</v>
      </c>
      <c r="AB35">
        <v>1.75</v>
      </c>
      <c r="AC35">
        <v>2.25</v>
      </c>
      <c r="AD35">
        <v>2.75</v>
      </c>
      <c r="AE35">
        <v>3.25</v>
      </c>
      <c r="AF35">
        <v>3.75</v>
      </c>
      <c r="AG35">
        <v>4.25</v>
      </c>
      <c r="AH35">
        <v>4.75</v>
      </c>
      <c r="AI35">
        <v>5.25</v>
      </c>
      <c r="AJ35">
        <v>5.75</v>
      </c>
      <c r="AK35">
        <v>6.25</v>
      </c>
      <c r="AL35">
        <v>6.75</v>
      </c>
      <c r="AM35">
        <v>7.25</v>
      </c>
      <c r="AN35">
        <v>7.75</v>
      </c>
      <c r="AO35">
        <v>8.25</v>
      </c>
      <c r="AP35">
        <v>8.75</v>
      </c>
      <c r="AQ35">
        <v>9.25</v>
      </c>
      <c r="AR35">
        <v>9.75</v>
      </c>
      <c r="BA35">
        <v>10.25</v>
      </c>
      <c r="BE35" s="9">
        <v>5.0000000000000001E-3</v>
      </c>
      <c r="BF35" t="s">
        <v>17</v>
      </c>
      <c r="BG35" s="5">
        <v>4.7446365625351357</v>
      </c>
      <c r="BH35" s="6">
        <v>4.760368666578807</v>
      </c>
      <c r="BI35" s="6">
        <v>4.7944124523643312</v>
      </c>
      <c r="BJ35" s="6">
        <v>4.8523550715343529</v>
      </c>
      <c r="BK35" s="7">
        <v>4.9437703065981777</v>
      </c>
      <c r="BL35">
        <v>5.0840751314810033</v>
      </c>
      <c r="BM35">
        <v>5.2980824111348959</v>
      </c>
      <c r="BN35">
        <v>5.6276428144354504</v>
      </c>
      <c r="BO35">
        <v>6.1519304128724484</v>
      </c>
      <c r="BP35" s="6">
        <v>7.0564504368827512</v>
      </c>
      <c r="BQ35" s="6">
        <v>8.9200970214526301</v>
      </c>
      <c r="BR35" s="6">
        <v>9.8938868693083108</v>
      </c>
      <c r="BS35" s="6">
        <v>10.529745135849842</v>
      </c>
      <c r="BT35" s="6">
        <v>10.985816104689638</v>
      </c>
      <c r="BU35" s="7">
        <v>11.322121599793135</v>
      </c>
      <c r="BV35">
        <v>11.569521976682557</v>
      </c>
      <c r="BW35">
        <v>11.747653479574023</v>
      </c>
      <c r="BX35">
        <v>11.870229200255453</v>
      </c>
      <c r="BY35">
        <v>11.946835616148402</v>
      </c>
      <c r="BZ35">
        <v>11.983628538034054</v>
      </c>
      <c r="CB35" s="9">
        <v>5.0000000000000001E-3</v>
      </c>
      <c r="CC35" t="s">
        <v>17</v>
      </c>
      <c r="CD35" s="5">
        <v>5.6283060713038049</v>
      </c>
      <c r="CE35" s="6">
        <v>5.6643939812907034</v>
      </c>
      <c r="CF35" s="6">
        <v>5.7408801510242409</v>
      </c>
      <c r="CG35" s="6">
        <v>5.8671323789498278</v>
      </c>
      <c r="CH35" s="7">
        <v>6.0592912996305195</v>
      </c>
      <c r="CI35">
        <v>6.3435404536963969</v>
      </c>
      <c r="CJ35">
        <v>6.7623988599006353</v>
      </c>
      <c r="CK35">
        <v>7.3883175642594754</v>
      </c>
      <c r="CL35">
        <v>8.3598810453219929</v>
      </c>
      <c r="CM35" s="6">
        <v>10.005292959372417</v>
      </c>
      <c r="CN35" s="6">
        <v>13.357814925534097</v>
      </c>
      <c r="CO35" s="6">
        <v>14.947171722841476</v>
      </c>
      <c r="CP35" s="6">
        <v>15.893731367528471</v>
      </c>
      <c r="CQ35" s="6">
        <v>16.540035363731093</v>
      </c>
      <c r="CR35" s="7">
        <v>17.00947658598631</v>
      </c>
      <c r="CS35">
        <v>17.356207184011705</v>
      </c>
      <c r="CT35">
        <v>17.609117261761465</v>
      </c>
      <c r="CU35">
        <v>17.785902182085991</v>
      </c>
      <c r="CV35">
        <v>17.897972490026905</v>
      </c>
      <c r="CW35">
        <v>17.952329072568528</v>
      </c>
      <c r="CY35">
        <v>5</v>
      </c>
      <c r="CZ35" s="2">
        <f t="shared" si="12"/>
        <v>12.08128107063134</v>
      </c>
      <c r="DA35" s="2">
        <f t="shared" si="13"/>
        <v>10.697280935627742</v>
      </c>
      <c r="DB35" s="2">
        <f t="shared" si="14"/>
        <v>11.811880302190703</v>
      </c>
      <c r="DC35" s="2">
        <f t="shared" si="15"/>
        <v>13.178967313028828</v>
      </c>
      <c r="DD35" s="2">
        <f t="shared" si="16"/>
        <v>12.313528075025669</v>
      </c>
      <c r="DE35" s="2">
        <f t="shared" si="17"/>
        <v>11.036719207151181</v>
      </c>
      <c r="DF35" s="2">
        <f t="shared" si="18"/>
        <v>11.919937462844581</v>
      </c>
      <c r="DG35" s="2">
        <f t="shared" si="19"/>
        <v>13.182130269503801</v>
      </c>
      <c r="DO35" s="9">
        <v>5.0000000000000001E-3</v>
      </c>
      <c r="DP35" t="s">
        <v>17</v>
      </c>
      <c r="DQ35" s="5">
        <v>4.9935583171209101</v>
      </c>
      <c r="DR35" s="6">
        <v>5.0233542025722793</v>
      </c>
      <c r="DS35" s="6">
        <v>5.0867186837613945</v>
      </c>
      <c r="DT35" s="6">
        <v>5.1918361740917645</v>
      </c>
      <c r="DU35" s="7">
        <v>5.3527678769398719</v>
      </c>
      <c r="DV35">
        <v>5.5922401413602918</v>
      </c>
      <c r="DW35">
        <v>5.9470056102721367</v>
      </c>
      <c r="DX35">
        <v>6.4794362686306615</v>
      </c>
      <c r="DY35">
        <v>7.3084407978987196</v>
      </c>
      <c r="DZ35" s="6">
        <v>8.714947177245941</v>
      </c>
      <c r="EA35" s="6">
        <v>11.581296739964632</v>
      </c>
      <c r="EB35" s="6">
        <v>13.080134715006517</v>
      </c>
      <c r="EC35" s="6">
        <v>14.057972494655401</v>
      </c>
      <c r="ED35" s="6">
        <v>14.759732671913829</v>
      </c>
      <c r="EE35" s="7">
        <v>15.279182777762674</v>
      </c>
      <c r="EF35">
        <v>15.664070715249096</v>
      </c>
      <c r="EG35">
        <v>15.943889601266267</v>
      </c>
      <c r="EH35">
        <v>16.138487061230578</v>
      </c>
      <c r="EI35">
        <v>16.261274287654874</v>
      </c>
      <c r="EJ35">
        <v>16.320642065212187</v>
      </c>
      <c r="EL35" s="9">
        <v>5.0000000000000001E-3</v>
      </c>
      <c r="EM35" t="s">
        <v>17</v>
      </c>
      <c r="EN35" s="5">
        <v>4.5899292246773316</v>
      </c>
      <c r="EO35" s="6">
        <v>4.6053097865837103</v>
      </c>
      <c r="EP35" s="6">
        <v>4.6385881526374195</v>
      </c>
      <c r="EQ35" s="6">
        <v>4.6952170263912123</v>
      </c>
      <c r="ER35" s="7">
        <v>4.7845409994428847</v>
      </c>
      <c r="ES35">
        <v>4.9216094918236539</v>
      </c>
      <c r="ET35">
        <v>5.13064457734054</v>
      </c>
      <c r="EU35">
        <v>5.4524981647762338</v>
      </c>
      <c r="EV35">
        <v>5.9644456221547468</v>
      </c>
      <c r="EW35" s="6">
        <v>6.8475247116815243</v>
      </c>
      <c r="EX35" s="6">
        <v>8.6666730803947054</v>
      </c>
      <c r="EY35" s="6">
        <v>9.6171044451202672</v>
      </c>
      <c r="EZ35" s="6">
        <v>10.237454601525252</v>
      </c>
      <c r="FA35" s="6">
        <v>10.682100856835346</v>
      </c>
      <c r="FB35" s="7">
        <v>11.009692298941294</v>
      </c>
      <c r="FC35">
        <v>11.250435349905528</v>
      </c>
      <c r="FD35">
        <v>11.423585290115936</v>
      </c>
      <c r="FE35">
        <v>11.542608867759593</v>
      </c>
      <c r="FF35">
        <v>11.616930074551323</v>
      </c>
      <c r="FG35">
        <v>11.652604438116891</v>
      </c>
      <c r="FI35" s="9">
        <v>5.0000000000000001E-3</v>
      </c>
      <c r="FJ35" t="s">
        <v>17</v>
      </c>
      <c r="FK35" s="5">
        <v>5.6283060713038049</v>
      </c>
      <c r="FL35" s="6">
        <v>5.6643939812907034</v>
      </c>
      <c r="FM35" s="6">
        <v>5.7408801510242409</v>
      </c>
      <c r="FN35" s="6">
        <v>5.8671323789498278</v>
      </c>
      <c r="FO35" s="7">
        <v>6.0592912996305195</v>
      </c>
      <c r="FP35">
        <v>6.3435404536963969</v>
      </c>
      <c r="FQ35">
        <v>6.7623988599006353</v>
      </c>
      <c r="FR35">
        <v>7.3883175642594754</v>
      </c>
      <c r="FS35">
        <v>8.3598810453219929</v>
      </c>
      <c r="FT35" s="6">
        <v>10.005292959372417</v>
      </c>
      <c r="FU35" s="6">
        <v>13.357814925534097</v>
      </c>
      <c r="FV35" s="6">
        <v>14.947171722841476</v>
      </c>
      <c r="FW35" s="6">
        <v>15.893731367528471</v>
      </c>
      <c r="FX35" s="6">
        <v>16.540035363731093</v>
      </c>
      <c r="FY35" s="7">
        <v>17.00947658598631</v>
      </c>
      <c r="FZ35">
        <v>17.356207184011705</v>
      </c>
      <c r="GA35">
        <v>17.609117261761465</v>
      </c>
      <c r="GB35">
        <v>17.785902182085991</v>
      </c>
      <c r="GC35">
        <v>17.897972490026905</v>
      </c>
      <c r="GD35">
        <v>17.952329072568528</v>
      </c>
    </row>
    <row r="36" spans="1:186" ht="15.75" thickBot="1">
      <c r="A36" s="10">
        <v>0.5</v>
      </c>
      <c r="B36" t="s">
        <v>18</v>
      </c>
      <c r="C36" s="5">
        <v>7.3179538825790544</v>
      </c>
      <c r="D36" s="6">
        <v>7.3579342455177565</v>
      </c>
      <c r="E36" s="6">
        <v>7.4421023336351677</v>
      </c>
      <c r="F36" s="6">
        <v>7.5794618087988894</v>
      </c>
      <c r="G36" s="7">
        <v>7.7851192654566823</v>
      </c>
      <c r="H36">
        <v>8.0826147406162292</v>
      </c>
      <c r="I36">
        <v>8.507867479880268</v>
      </c>
      <c r="J36">
        <v>9.1156896031813126</v>
      </c>
      <c r="K36">
        <v>9.9891722663433846</v>
      </c>
      <c r="L36" s="6">
        <v>11.241795673150104</v>
      </c>
      <c r="M36" s="6">
        <v>12.923548302923225</v>
      </c>
      <c r="N36" s="6">
        <v>14.236278084857586</v>
      </c>
      <c r="O36" s="6">
        <v>15.212860396519249</v>
      </c>
      <c r="P36" s="6">
        <v>15.945163681091003</v>
      </c>
      <c r="Q36" s="7">
        <v>16.497866320673502</v>
      </c>
      <c r="R36">
        <v>16.912789855746503</v>
      </c>
      <c r="S36">
        <v>17.217778831544532</v>
      </c>
      <c r="T36">
        <v>17.431874809015142</v>
      </c>
      <c r="U36">
        <v>17.567951697211573</v>
      </c>
      <c r="V36">
        <v>17.63405077630437</v>
      </c>
      <c r="W36" s="23">
        <v>43115</v>
      </c>
      <c r="X36">
        <v>0</v>
      </c>
      <c r="Y36">
        <v>0.79793165459383575</v>
      </c>
      <c r="Z36">
        <v>2.3536650988532966</v>
      </c>
      <c r="AA36">
        <v>3.8131825592060999</v>
      </c>
      <c r="AB36">
        <v>5.1397065940143332</v>
      </c>
      <c r="AC36">
        <v>6.3123462073360663</v>
      </c>
      <c r="AD36">
        <v>7.3226881977281053</v>
      </c>
      <c r="AE36">
        <v>8.1717601396418775</v>
      </c>
      <c r="AF36">
        <v>8.867407332454075</v>
      </c>
      <c r="AG36">
        <v>9.4220931178280694</v>
      </c>
      <c r="AH36">
        <v>9.8511042940237967</v>
      </c>
      <c r="AI36">
        <v>10.1711258920828</v>
      </c>
      <c r="AJ36">
        <v>10.399141577138652</v>
      </c>
      <c r="AK36">
        <v>10.551613973972982</v>
      </c>
      <c r="AL36">
        <v>10.643900258003001</v>
      </c>
      <c r="AM36">
        <v>10.689860787720853</v>
      </c>
      <c r="AN36">
        <v>10.701621800421526</v>
      </c>
      <c r="AO36">
        <v>10.689457062711094</v>
      </c>
      <c r="AP36">
        <v>10.661757714936456</v>
      </c>
      <c r="AQ36">
        <v>10.625064189639275</v>
      </c>
      <c r="AR36">
        <v>10.584138826709816</v>
      </c>
      <c r="BA36">
        <v>10.542062492070501</v>
      </c>
      <c r="BE36" s="10">
        <v>0.5</v>
      </c>
      <c r="BF36" t="s">
        <v>18</v>
      </c>
      <c r="BG36" s="5">
        <v>6.0734757517077052</v>
      </c>
      <c r="BH36" s="6">
        <v>6.0913913325687776</v>
      </c>
      <c r="BI36" s="6">
        <v>6.1299610219424228</v>
      </c>
      <c r="BJ36" s="6">
        <v>6.1950324680950821</v>
      </c>
      <c r="BK36" s="7">
        <v>6.2963819116420225</v>
      </c>
      <c r="BL36">
        <v>6.4491680179888515</v>
      </c>
      <c r="BM36">
        <v>6.6763762023753594</v>
      </c>
      <c r="BN36">
        <v>7.0128205319062005</v>
      </c>
      <c r="BO36">
        <v>7.5108489066274728</v>
      </c>
      <c r="BP36" s="6">
        <v>8.2414469181755141</v>
      </c>
      <c r="BQ36" s="6">
        <v>9.2362962757167644</v>
      </c>
      <c r="BR36" s="6">
        <v>10.007048258225392</v>
      </c>
      <c r="BS36" s="6">
        <v>10.573539469629862</v>
      </c>
      <c r="BT36" s="6">
        <v>10.991862914252186</v>
      </c>
      <c r="BU36" s="7">
        <v>11.301868216383085</v>
      </c>
      <c r="BV36">
        <v>11.529847844364616</v>
      </c>
      <c r="BW36">
        <v>11.693844630126634</v>
      </c>
      <c r="BX36">
        <v>11.806622240173203</v>
      </c>
      <c r="BY36">
        <v>11.877081581670611</v>
      </c>
      <c r="BZ36">
        <v>11.910917195350072</v>
      </c>
      <c r="CB36" s="10">
        <v>0.5</v>
      </c>
      <c r="CC36" t="s">
        <v>18</v>
      </c>
      <c r="CD36" s="5">
        <v>7.2194993476942626</v>
      </c>
      <c r="CE36" s="6">
        <v>7.2618634870334917</v>
      </c>
      <c r="CF36" s="6">
        <v>7.3511081171515</v>
      </c>
      <c r="CG36" s="6">
        <v>7.4969049984639327</v>
      </c>
      <c r="CH36" s="7">
        <v>7.7154977331144137</v>
      </c>
      <c r="CI36">
        <v>8.032221816039856</v>
      </c>
      <c r="CJ36">
        <v>8.4857487203275799</v>
      </c>
      <c r="CK36">
        <v>9.1350180617215955</v>
      </c>
      <c r="CL36">
        <v>10.068962150840525</v>
      </c>
      <c r="CM36" s="6">
        <v>11.407222591512641</v>
      </c>
      <c r="CN36" s="6">
        <v>13.192422067803255</v>
      </c>
      <c r="CO36" s="6">
        <v>14.513457832090012</v>
      </c>
      <c r="CP36" s="6">
        <v>15.439528681531579</v>
      </c>
      <c r="CQ36" s="6">
        <v>16.1010392271853</v>
      </c>
      <c r="CR36" s="7">
        <v>16.583727252302044</v>
      </c>
      <c r="CS36">
        <v>16.9383162795746</v>
      </c>
      <c r="CT36">
        <v>17.195464974738776</v>
      </c>
      <c r="CU36">
        <v>17.374486791323736</v>
      </c>
      <c r="CV36">
        <v>17.487706597579219</v>
      </c>
      <c r="CW36">
        <v>17.54255639640682</v>
      </c>
      <c r="CY36">
        <v>5.5</v>
      </c>
      <c r="CZ36" s="2">
        <f t="shared" si="12"/>
        <v>12.094524858979495</v>
      </c>
      <c r="DA36" s="2">
        <f t="shared" si="13"/>
        <v>10.710955869034455</v>
      </c>
      <c r="DB36" s="2">
        <f t="shared" si="14"/>
        <v>11.571108879699004</v>
      </c>
      <c r="DC36" s="2">
        <f t="shared" si="15"/>
        <v>12.939468201949683</v>
      </c>
      <c r="DD36" s="2">
        <f t="shared" si="16"/>
        <v>12.278801781858817</v>
      </c>
      <c r="DE36" s="2">
        <f t="shared" si="17"/>
        <v>11.010628883257965</v>
      </c>
      <c r="DF36" s="2">
        <f t="shared" si="18"/>
        <v>11.683982522225328</v>
      </c>
      <c r="DG36" s="2">
        <f t="shared" si="19"/>
        <v>12.939003821037968</v>
      </c>
      <c r="DO36" s="10">
        <v>0.5</v>
      </c>
      <c r="DP36" t="s">
        <v>18</v>
      </c>
      <c r="DQ36" s="5">
        <v>6.380078857394742</v>
      </c>
      <c r="DR36" s="6">
        <v>6.4149011166568197</v>
      </c>
      <c r="DS36" s="6">
        <v>6.4885282582784463</v>
      </c>
      <c r="DT36" s="6">
        <v>6.609478847114028</v>
      </c>
      <c r="DU36" s="7">
        <v>6.7920343710467099</v>
      </c>
      <c r="DV36">
        <v>7.0584257189971984</v>
      </c>
      <c r="DW36">
        <v>7.4425301137268951</v>
      </c>
      <c r="DX36">
        <v>7.9959625939418402</v>
      </c>
      <c r="DY36">
        <v>8.796827911223021</v>
      </c>
      <c r="DZ36" s="6">
        <v>9.9515976810812923</v>
      </c>
      <c r="EA36" s="6">
        <v>11.507085858388585</v>
      </c>
      <c r="EB36" s="6">
        <v>12.716481053883758</v>
      </c>
      <c r="EC36" s="6">
        <v>13.610793204097963</v>
      </c>
      <c r="ED36" s="6">
        <v>14.276641479944717</v>
      </c>
      <c r="EE36" s="7">
        <v>14.775360234339438</v>
      </c>
      <c r="EF36">
        <v>15.146889074186754</v>
      </c>
      <c r="EG36">
        <v>15.41800040275141</v>
      </c>
      <c r="EH36">
        <v>15.607103617821851</v>
      </c>
      <c r="EI36">
        <v>15.72669497350069</v>
      </c>
      <c r="EJ36">
        <v>15.784600416503077</v>
      </c>
      <c r="EL36" s="10">
        <v>0.5</v>
      </c>
      <c r="EM36" t="s">
        <v>18</v>
      </c>
      <c r="EN36" s="5">
        <v>5.864511228513658</v>
      </c>
      <c r="EO36" s="6">
        <v>5.8820549665571074</v>
      </c>
      <c r="EP36" s="6">
        <v>5.9198134788092807</v>
      </c>
      <c r="EQ36" s="6">
        <v>5.9834910766921237</v>
      </c>
      <c r="ER36" s="7">
        <v>6.0826260787066904</v>
      </c>
      <c r="ES36">
        <v>6.2320107128989486</v>
      </c>
      <c r="ET36">
        <v>6.4540771201073124</v>
      </c>
      <c r="EU36">
        <v>6.7828017925612913</v>
      </c>
      <c r="EV36">
        <v>7.2692687246953733</v>
      </c>
      <c r="EW36" s="6">
        <v>7.9827348288968762</v>
      </c>
      <c r="EX36" s="6">
        <v>8.9540563375974944</v>
      </c>
      <c r="EY36" s="6">
        <v>9.7064789411578811</v>
      </c>
      <c r="EZ36" s="6">
        <v>10.259319107701518</v>
      </c>
      <c r="FA36" s="6">
        <v>10.667340890985711</v>
      </c>
      <c r="FB36" s="7">
        <v>10.969490545344467</v>
      </c>
      <c r="FC36">
        <v>11.19149984466163</v>
      </c>
      <c r="FD36">
        <v>11.351052888400258</v>
      </c>
      <c r="FE36">
        <v>11.46067569051579</v>
      </c>
      <c r="FF36">
        <v>11.529111929552661</v>
      </c>
      <c r="FG36">
        <v>11.561959213344716</v>
      </c>
      <c r="FI36" s="10">
        <v>0.5</v>
      </c>
      <c r="FJ36" t="s">
        <v>18</v>
      </c>
      <c r="FK36" s="5">
        <v>7.2194993476942626</v>
      </c>
      <c r="FL36" s="6">
        <v>7.2618634870334917</v>
      </c>
      <c r="FM36" s="6">
        <v>7.3511081171515</v>
      </c>
      <c r="FN36" s="6">
        <v>7.4969049984639327</v>
      </c>
      <c r="FO36" s="7">
        <v>7.7154977331144137</v>
      </c>
      <c r="FP36">
        <v>8.032221816039856</v>
      </c>
      <c r="FQ36">
        <v>8.4857487203275799</v>
      </c>
      <c r="FR36">
        <v>9.1350180617215955</v>
      </c>
      <c r="FS36">
        <v>10.068962150840525</v>
      </c>
      <c r="FT36" s="6">
        <v>11.407222591512641</v>
      </c>
      <c r="FU36" s="6">
        <v>13.192422067803255</v>
      </c>
      <c r="FV36" s="6">
        <v>14.513457832090012</v>
      </c>
      <c r="FW36" s="6">
        <v>15.439528681531579</v>
      </c>
      <c r="FX36" s="6">
        <v>16.1010392271853</v>
      </c>
      <c r="FY36" s="7">
        <v>16.583727252302044</v>
      </c>
      <c r="FZ36">
        <v>16.9383162795746</v>
      </c>
      <c r="GA36">
        <v>17.195464974738776</v>
      </c>
      <c r="GB36">
        <v>17.374486791323736</v>
      </c>
      <c r="GC36">
        <v>17.487706597579219</v>
      </c>
      <c r="GD36">
        <v>17.54255639640682</v>
      </c>
    </row>
    <row r="37" spans="1:186" ht="15.75" thickBot="1">
      <c r="A37" s="11">
        <v>2000</v>
      </c>
      <c r="B37" t="s">
        <v>19</v>
      </c>
      <c r="C37" s="12">
        <v>8.7461074140407913</v>
      </c>
      <c r="D37" s="13">
        <v>8.7889350436517315</v>
      </c>
      <c r="E37" s="13">
        <v>8.8784553300772657</v>
      </c>
      <c r="F37" s="13">
        <v>9.0227661524652323</v>
      </c>
      <c r="G37" s="14">
        <v>9.2349428854609137</v>
      </c>
      <c r="H37">
        <v>9.5341333770014671</v>
      </c>
      <c r="I37">
        <v>9.9467748666730458</v>
      </c>
      <c r="J37">
        <v>10.506934917627042</v>
      </c>
      <c r="K37">
        <v>11.252177863932257</v>
      </c>
      <c r="L37" s="13">
        <v>12.20359901776049</v>
      </c>
      <c r="M37" s="13">
        <v>13.302151897235788</v>
      </c>
      <c r="N37" s="13">
        <v>14.291097795154522</v>
      </c>
      <c r="O37" s="13">
        <v>15.102966163843467</v>
      </c>
      <c r="P37" s="13">
        <v>15.746650684344376</v>
      </c>
      <c r="Q37" s="14">
        <v>16.247847484051182</v>
      </c>
      <c r="R37">
        <v>16.631117993495629</v>
      </c>
      <c r="S37">
        <v>16.916180014700519</v>
      </c>
      <c r="T37">
        <v>17.117867780304692</v>
      </c>
      <c r="U37">
        <v>17.246721196388624</v>
      </c>
      <c r="V37">
        <v>17.309497338910994</v>
      </c>
      <c r="W37" s="23">
        <v>43205</v>
      </c>
      <c r="X37">
        <v>10.006374630097763</v>
      </c>
      <c r="Y37">
        <v>9.2149601806633896</v>
      </c>
      <c r="Z37">
        <v>8.1002306648092013</v>
      </c>
      <c r="AA37">
        <v>7.3716885143389641</v>
      </c>
      <c r="AB37">
        <v>6.9555839978124228</v>
      </c>
      <c r="AC37">
        <v>6.7848473973010295</v>
      </c>
      <c r="AD37">
        <v>6.8001476731817991</v>
      </c>
      <c r="AE37">
        <v>6.9503249836120427</v>
      </c>
      <c r="AF37">
        <v>7.1923484101599575</v>
      </c>
      <c r="AG37">
        <v>7.4909294330955225</v>
      </c>
      <c r="AH37">
        <v>7.8179009942116844</v>
      </c>
      <c r="AI37">
        <v>8.1514522588092824</v>
      </c>
      <c r="AJ37">
        <v>8.4752910388603127</v>
      </c>
      <c r="AK37">
        <v>8.7777896341727661</v>
      </c>
      <c r="AL37">
        <v>9.0511557723558305</v>
      </c>
      <c r="AM37">
        <v>9.2906584245060575</v>
      </c>
      <c r="AN37">
        <v>9.493928478837466</v>
      </c>
      <c r="AO37">
        <v>9.6603464302846813</v>
      </c>
      <c r="AP37">
        <v>9.7905232008630936</v>
      </c>
      <c r="AQ37">
        <v>9.8858757226508693</v>
      </c>
      <c r="AR37">
        <v>9.9482957562690189</v>
      </c>
      <c r="BA37">
        <v>9.9799083418572021</v>
      </c>
      <c r="BE37" s="11">
        <v>2000</v>
      </c>
      <c r="BF37" t="s">
        <v>19</v>
      </c>
      <c r="BG37" s="12">
        <v>7.238550959180345</v>
      </c>
      <c r="BH37" s="13">
        <v>7.256858887549841</v>
      </c>
      <c r="BI37" s="13">
        <v>7.2960249220476276</v>
      </c>
      <c r="BJ37" s="13">
        <v>7.3613818472155321</v>
      </c>
      <c r="BK37" s="14">
        <v>7.4615138755893575</v>
      </c>
      <c r="BL37">
        <v>7.6089417104020898</v>
      </c>
      <c r="BM37">
        <v>7.8208757330384735</v>
      </c>
      <c r="BN37">
        <v>8.1194103804503239</v>
      </c>
      <c r="BO37">
        <v>8.5289293073313548</v>
      </c>
      <c r="BP37" s="13">
        <v>9.0637331481589758</v>
      </c>
      <c r="BQ37" s="13">
        <v>9.6888246784450498</v>
      </c>
      <c r="BR37" s="13">
        <v>10.247800207338008</v>
      </c>
      <c r="BS37" s="13">
        <v>10.699943609909489</v>
      </c>
      <c r="BT37" s="13">
        <v>11.051354316145781</v>
      </c>
      <c r="BU37" s="14">
        <v>11.318603347855865</v>
      </c>
      <c r="BV37">
        <v>11.517758223490945</v>
      </c>
      <c r="BW37">
        <v>11.662031801069755</v>
      </c>
      <c r="BX37">
        <v>11.76163265006377</v>
      </c>
      <c r="BY37">
        <v>11.823993938330652</v>
      </c>
      <c r="BZ37">
        <v>11.853973486512571</v>
      </c>
      <c r="CB37" s="11">
        <v>2000</v>
      </c>
      <c r="CC37" t="s">
        <v>19</v>
      </c>
      <c r="CD37" s="12">
        <v>8.6227452056557397</v>
      </c>
      <c r="CE37" s="13">
        <v>8.6679686355680872</v>
      </c>
      <c r="CF37" s="13">
        <v>8.7625367956129736</v>
      </c>
      <c r="CG37" s="13">
        <v>8.9150841069173072</v>
      </c>
      <c r="CH37" s="14">
        <v>9.1395472563339109</v>
      </c>
      <c r="CI37">
        <v>9.456310982988505</v>
      </c>
      <c r="CJ37">
        <v>9.8934338662048447</v>
      </c>
      <c r="CK37">
        <v>10.486805287703932</v>
      </c>
      <c r="CL37">
        <v>11.275187140989177</v>
      </c>
      <c r="CM37" s="13">
        <v>12.277558551804349</v>
      </c>
      <c r="CN37" s="13">
        <v>13.422352433066429</v>
      </c>
      <c r="CO37" s="13">
        <v>14.419907817131488</v>
      </c>
      <c r="CP37" s="13">
        <v>15.207405927040615</v>
      </c>
      <c r="CQ37" s="13">
        <v>15.809244286536201</v>
      </c>
      <c r="CR37" s="14">
        <v>16.263915078858062</v>
      </c>
      <c r="CS37">
        <v>16.603716517866108</v>
      </c>
      <c r="CT37">
        <v>16.852283769590585</v>
      </c>
      <c r="CU37">
        <v>17.026131184926054</v>
      </c>
      <c r="CV37">
        <v>17.136362191573244</v>
      </c>
      <c r="CW37">
        <v>17.189836593453837</v>
      </c>
      <c r="CY37">
        <v>6</v>
      </c>
      <c r="CZ37" s="2">
        <f t="shared" si="12"/>
        <v>12.047158738646036</v>
      </c>
      <c r="DA37" s="2">
        <f t="shared" si="13"/>
        <v>10.704309695674141</v>
      </c>
      <c r="DB37" s="2">
        <f t="shared" si="14"/>
        <v>11.383781992073303</v>
      </c>
      <c r="DC37" s="2">
        <f t="shared" si="15"/>
        <v>12.71291285677173</v>
      </c>
      <c r="DD37" s="2">
        <f t="shared" si="16"/>
        <v>12.198406538299016</v>
      </c>
      <c r="DE37" s="2">
        <f t="shared" si="17"/>
        <v>10.971847258105527</v>
      </c>
      <c r="DF37" s="2">
        <f t="shared" si="18"/>
        <v>11.496253851976116</v>
      </c>
      <c r="DG37" s="2">
        <f t="shared" si="19"/>
        <v>12.710947075105755</v>
      </c>
      <c r="DO37" s="11">
        <v>2000</v>
      </c>
      <c r="DP37" t="s">
        <v>19</v>
      </c>
      <c r="DQ37" s="12">
        <v>7.5837629768024328</v>
      </c>
      <c r="DR37" s="13">
        <v>7.6206805569458549</v>
      </c>
      <c r="DS37" s="13">
        <v>7.698187629522498</v>
      </c>
      <c r="DT37" s="13">
        <v>7.8239737697797569</v>
      </c>
      <c r="DU37" s="14">
        <v>8.0104457027926141</v>
      </c>
      <c r="DV37">
        <v>8.2757546023799797</v>
      </c>
      <c r="DW37">
        <v>8.644934997814012</v>
      </c>
      <c r="DX37">
        <v>9.1502167252481215</v>
      </c>
      <c r="DY37">
        <v>9.827135519661871</v>
      </c>
      <c r="DZ37" s="13">
        <v>10.695810758865385</v>
      </c>
      <c r="EA37" s="13">
        <v>11.701333658097141</v>
      </c>
      <c r="EB37" s="13">
        <v>12.603854110228886</v>
      </c>
      <c r="EC37" s="13">
        <v>13.340732694865038</v>
      </c>
      <c r="ED37" s="13">
        <v>13.920946379183865</v>
      </c>
      <c r="EE37" s="14">
        <v>14.369277326290442</v>
      </c>
      <c r="EF37">
        <v>14.709440677046445</v>
      </c>
      <c r="EG37">
        <v>14.960551327632421</v>
      </c>
      <c r="EH37">
        <v>15.137048349033625</v>
      </c>
      <c r="EI37">
        <v>15.249224843181169</v>
      </c>
      <c r="EJ37">
        <v>15.303695156935483</v>
      </c>
      <c r="EL37" s="11">
        <v>2000</v>
      </c>
      <c r="EM37" t="s">
        <v>19</v>
      </c>
      <c r="EN37" s="12">
        <v>6.9731639909433465</v>
      </c>
      <c r="EO37" s="13">
        <v>6.9911400782180495</v>
      </c>
      <c r="EP37" s="13">
        <v>7.0295774295745046</v>
      </c>
      <c r="EQ37" s="13">
        <v>7.093673821347668</v>
      </c>
      <c r="ER37" s="14">
        <v>7.191798163558639</v>
      </c>
      <c r="ES37">
        <v>7.3361600905787272</v>
      </c>
      <c r="ET37">
        <v>7.5435453934261512</v>
      </c>
      <c r="EU37">
        <v>7.8355044233326598</v>
      </c>
      <c r="EV37">
        <v>8.2358153136502761</v>
      </c>
      <c r="EW37" s="13">
        <v>8.7584005666526412</v>
      </c>
      <c r="EX37" s="13">
        <v>9.3690435833860644</v>
      </c>
      <c r="EY37" s="13">
        <v>9.9150148353002709</v>
      </c>
      <c r="EZ37" s="13">
        <v>10.356535740263904</v>
      </c>
      <c r="FA37" s="13">
        <v>10.699562573584469</v>
      </c>
      <c r="FB37" s="14">
        <v>10.960301598956836</v>
      </c>
      <c r="FC37">
        <v>11.154483716766633</v>
      </c>
      <c r="FD37">
        <v>11.295058777299932</v>
      </c>
      <c r="FE37">
        <v>11.392041450817093</v>
      </c>
      <c r="FF37">
        <v>11.452728970197944</v>
      </c>
      <c r="FG37">
        <v>11.481892679088187</v>
      </c>
      <c r="FI37" s="11">
        <v>2000</v>
      </c>
      <c r="FJ37" t="s">
        <v>19</v>
      </c>
      <c r="FK37" s="12">
        <v>8.6227452056557397</v>
      </c>
      <c r="FL37" s="13">
        <v>8.6679686355680872</v>
      </c>
      <c r="FM37" s="13">
        <v>8.7625367956129736</v>
      </c>
      <c r="FN37" s="13">
        <v>8.9150841069173072</v>
      </c>
      <c r="FO37" s="14">
        <v>9.1395472563339109</v>
      </c>
      <c r="FP37">
        <v>9.456310982988505</v>
      </c>
      <c r="FQ37">
        <v>9.8934338662048447</v>
      </c>
      <c r="FR37">
        <v>10.486805287703932</v>
      </c>
      <c r="FS37">
        <v>11.275187140989177</v>
      </c>
      <c r="FT37" s="13">
        <v>12.277558551804349</v>
      </c>
      <c r="FU37" s="13">
        <v>13.422352433066429</v>
      </c>
      <c r="FV37" s="13">
        <v>14.419907817131488</v>
      </c>
      <c r="FW37" s="13">
        <v>15.207405927040615</v>
      </c>
      <c r="FX37" s="13">
        <v>15.809244286536201</v>
      </c>
      <c r="FY37" s="14">
        <v>16.263915078858062</v>
      </c>
      <c r="FZ37">
        <v>16.603716517866108</v>
      </c>
      <c r="GA37">
        <v>16.852283769590585</v>
      </c>
      <c r="GB37">
        <v>17.026131184926054</v>
      </c>
      <c r="GC37">
        <v>17.136362191573244</v>
      </c>
      <c r="GD37">
        <v>17.189836593453837</v>
      </c>
    </row>
    <row r="38" spans="1:186">
      <c r="A38" s="11">
        <v>1000</v>
      </c>
      <c r="B38" t="s">
        <v>20</v>
      </c>
      <c r="C38">
        <v>9.9797010644432014</v>
      </c>
      <c r="D38">
        <v>10.02267046130703</v>
      </c>
      <c r="E38">
        <v>10.111794381241936</v>
      </c>
      <c r="F38">
        <v>10.253578369500399</v>
      </c>
      <c r="G38">
        <v>10.45805213849431</v>
      </c>
      <c r="H38" s="2">
        <v>10.738847909384523</v>
      </c>
      <c r="I38" s="3">
        <v>11.11267087245553</v>
      </c>
      <c r="J38" s="3">
        <v>11.597040842794232</v>
      </c>
      <c r="K38" s="3">
        <v>12.203954219950148</v>
      </c>
      <c r="L38" s="4">
        <v>12.925635080717351</v>
      </c>
      <c r="M38">
        <v>13.711069244812519</v>
      </c>
      <c r="N38">
        <v>14.456920851590704</v>
      </c>
      <c r="O38">
        <v>15.107671406198545</v>
      </c>
      <c r="P38">
        <v>15.6484361783697</v>
      </c>
      <c r="Q38">
        <v>16.083619416457122</v>
      </c>
      <c r="R38" s="2">
        <v>16.424061278206366</v>
      </c>
      <c r="S38" s="3">
        <v>16.681280969974125</v>
      </c>
      <c r="T38" s="3">
        <v>16.86524833321403</v>
      </c>
      <c r="U38" s="3">
        <v>16.983620581758672</v>
      </c>
      <c r="V38" s="4">
        <v>17.04152576942451</v>
      </c>
      <c r="W38" s="23">
        <v>43296</v>
      </c>
      <c r="X38">
        <v>19.999963314308552</v>
      </c>
      <c r="Y38">
        <v>19.202694336184297</v>
      </c>
      <c r="Z38">
        <v>17.646905365750026</v>
      </c>
      <c r="AA38">
        <v>16.185986790851178</v>
      </c>
      <c r="AB38">
        <v>14.856821385932601</v>
      </c>
      <c r="AC38">
        <v>13.680497845761739</v>
      </c>
      <c r="AD38">
        <v>12.665696273720071</v>
      </c>
      <c r="AE38">
        <v>11.811684399321534</v>
      </c>
      <c r="AF38">
        <v>11.110902315234348</v>
      </c>
      <c r="AG38">
        <v>10.55113754713908</v>
      </c>
      <c r="AH38">
        <v>10.117309699510976</v>
      </c>
      <c r="AI38">
        <v>9.7928958010771421</v>
      </c>
      <c r="AJ38">
        <v>9.5610348005996411</v>
      </c>
      <c r="AK38">
        <v>9.4053533528917068</v>
      </c>
      <c r="AL38">
        <v>9.3105559047801947</v>
      </c>
      <c r="AM38">
        <v>9.2628208519160147</v>
      </c>
      <c r="AN38">
        <v>9.2500417911405926</v>
      </c>
      <c r="AO38">
        <v>9.2619491343146816</v>
      </c>
      <c r="AP38">
        <v>9.2901429734108358</v>
      </c>
      <c r="AQ38">
        <v>9.328063398665785</v>
      </c>
      <c r="AR38">
        <v>9.3709196983369125</v>
      </c>
      <c r="BA38">
        <v>9.4155951699544502</v>
      </c>
      <c r="BE38" s="11">
        <v>1000</v>
      </c>
      <c r="BF38" t="s">
        <v>20</v>
      </c>
      <c r="BG38">
        <v>8.236371986296037</v>
      </c>
      <c r="BH38">
        <v>8.2535907984802392</v>
      </c>
      <c r="BI38">
        <v>8.2901795682007755</v>
      </c>
      <c r="BJ38">
        <v>8.3505280471422552</v>
      </c>
      <c r="BK38">
        <v>8.441396740290978</v>
      </c>
      <c r="BL38" s="2">
        <v>8.57197085601236</v>
      </c>
      <c r="BM38" s="3">
        <v>8.7535332757468893</v>
      </c>
      <c r="BN38" s="3">
        <v>8.9980589824408259</v>
      </c>
      <c r="BO38" s="3">
        <v>9.3142778409847811</v>
      </c>
      <c r="BP38" s="4">
        <v>9.6988522330406344</v>
      </c>
      <c r="BQ38">
        <v>10.121891107429214</v>
      </c>
      <c r="BR38">
        <v>10.521329552980248</v>
      </c>
      <c r="BS38">
        <v>10.864313315926877</v>
      </c>
      <c r="BT38">
        <v>11.142891967210298</v>
      </c>
      <c r="BU38">
        <v>11.360991461806885</v>
      </c>
      <c r="BV38" s="2">
        <v>11.526528383645754</v>
      </c>
      <c r="BW38" s="3">
        <v>11.647822744681367</v>
      </c>
      <c r="BX38" s="3">
        <v>11.732145345213382</v>
      </c>
      <c r="BY38" s="3">
        <v>11.785157468275482</v>
      </c>
      <c r="BZ38" s="4">
        <v>11.810697035594094</v>
      </c>
      <c r="CB38" s="11">
        <v>1000</v>
      </c>
      <c r="CC38" t="s">
        <v>20</v>
      </c>
      <c r="CD38">
        <v>9.8319895966216269</v>
      </c>
      <c r="CE38">
        <v>9.8771795094555941</v>
      </c>
      <c r="CF38">
        <v>9.9709286037456568</v>
      </c>
      <c r="CG38">
        <v>10.120112386847364</v>
      </c>
      <c r="CH38">
        <v>10.335310321338735</v>
      </c>
      <c r="CI38" s="2">
        <v>10.630845083898185</v>
      </c>
      <c r="CJ38" s="3">
        <v>11.02412324032645</v>
      </c>
      <c r="CK38" s="3">
        <v>11.533035361397946</v>
      </c>
      <c r="CL38" s="3">
        <v>12.16884152148609</v>
      </c>
      <c r="CM38" s="4">
        <v>12.920432843019411</v>
      </c>
      <c r="CN38">
        <v>13.728929983164363</v>
      </c>
      <c r="CO38">
        <v>14.479627462846603</v>
      </c>
      <c r="CP38">
        <v>15.116728901046985</v>
      </c>
      <c r="CQ38">
        <v>15.631571315349023</v>
      </c>
      <c r="CR38">
        <v>16.03561580024428</v>
      </c>
      <c r="CS38" s="2">
        <v>16.345147848721769</v>
      </c>
      <c r="CT38" s="3">
        <v>16.575189308380434</v>
      </c>
      <c r="CU38" s="3">
        <v>16.737710312211966</v>
      </c>
      <c r="CV38" s="3">
        <v>16.841403258450516</v>
      </c>
      <c r="CW38" s="4">
        <v>16.89187778700979</v>
      </c>
      <c r="CX38" s="6"/>
      <c r="CY38">
        <v>6.5</v>
      </c>
      <c r="CZ38" s="2">
        <f t="shared" si="12"/>
        <v>11.946015480709603</v>
      </c>
      <c r="DA38" s="2">
        <f t="shared" si="13"/>
        <v>10.675104292719366</v>
      </c>
      <c r="DB38" s="2">
        <f t="shared" si="14"/>
        <v>11.244455042771321</v>
      </c>
      <c r="DC38" s="2">
        <f t="shared" si="15"/>
        <v>12.502879861329214</v>
      </c>
      <c r="DD38" s="2">
        <f t="shared" si="16"/>
        <v>12.076540021043122</v>
      </c>
      <c r="DE38" s="2">
        <f t="shared" si="17"/>
        <v>10.917518687341884</v>
      </c>
      <c r="DF38" s="2">
        <f t="shared" si="18"/>
        <v>11.352279541147682</v>
      </c>
      <c r="DG38" s="2">
        <f t="shared" si="19"/>
        <v>12.500498588624419</v>
      </c>
      <c r="DO38" s="11">
        <v>1000</v>
      </c>
      <c r="DP38" t="s">
        <v>20</v>
      </c>
      <c r="DQ38">
        <v>8.5991190040548595</v>
      </c>
      <c r="DR38">
        <v>8.6356354701904596</v>
      </c>
      <c r="DS38">
        <v>8.711714258657743</v>
      </c>
      <c r="DT38">
        <v>8.8335748912180421</v>
      </c>
      <c r="DU38">
        <v>9.0108031560133526</v>
      </c>
      <c r="DV38" s="2">
        <v>9.2564260445362549</v>
      </c>
      <c r="DW38" s="3">
        <v>9.5864157913554315</v>
      </c>
      <c r="DX38" s="3">
        <v>10.017571746028072</v>
      </c>
      <c r="DY38" s="3">
        <v>10.561578373257385</v>
      </c>
      <c r="DZ38" s="4">
        <v>11.211656655416215</v>
      </c>
      <c r="EA38">
        <v>11.920599372006594</v>
      </c>
      <c r="EB38">
        <v>12.592291894612442</v>
      </c>
      <c r="EC38">
        <v>13.175425953329043</v>
      </c>
      <c r="ED38">
        <v>13.656779602175591</v>
      </c>
      <c r="EE38">
        <v>14.041206358848488</v>
      </c>
      <c r="EF38" s="2">
        <v>14.339557721031056</v>
      </c>
      <c r="EG38" s="3">
        <v>14.56325233243143</v>
      </c>
      <c r="EH38" s="3">
        <v>14.722158842402365</v>
      </c>
      <c r="EI38" s="3">
        <v>14.823860767525323</v>
      </c>
      <c r="EJ38" s="4">
        <v>14.873441202228657</v>
      </c>
      <c r="EL38" s="11">
        <v>1000</v>
      </c>
      <c r="EM38" t="s">
        <v>20</v>
      </c>
      <c r="EN38">
        <v>7.9120753264987602</v>
      </c>
      <c r="EO38">
        <v>7.9290556409765047</v>
      </c>
      <c r="EP38">
        <v>7.9651093483945905</v>
      </c>
      <c r="EQ38">
        <v>8.0245086188081114</v>
      </c>
      <c r="ER38">
        <v>8.1138347996148141</v>
      </c>
      <c r="ES38" s="2">
        <v>8.2420322515669113</v>
      </c>
      <c r="ET38" s="3">
        <v>8.4200898388505241</v>
      </c>
      <c r="EU38" s="3">
        <v>8.6596685475627897</v>
      </c>
      <c r="EV38" s="3">
        <v>8.9692564251983242</v>
      </c>
      <c r="EW38" s="4">
        <v>9.3455541612285575</v>
      </c>
      <c r="EX38">
        <v>9.7593346321185255</v>
      </c>
      <c r="EY38">
        <v>10.149965060597577</v>
      </c>
      <c r="EZ38">
        <v>10.485343382721959</v>
      </c>
      <c r="FA38">
        <v>10.757700984188972</v>
      </c>
      <c r="FB38">
        <v>10.970882556761486</v>
      </c>
      <c r="FC38" s="2">
        <v>11.13264112485005</v>
      </c>
      <c r="FD38" s="3">
        <v>11.251129082976572</v>
      </c>
      <c r="FE38" s="3">
        <v>11.333474300506687</v>
      </c>
      <c r="FF38" s="3">
        <v>11.385228949678147</v>
      </c>
      <c r="FG38" s="4">
        <v>11.410158003227643</v>
      </c>
      <c r="FI38" s="11">
        <v>1000</v>
      </c>
      <c r="FJ38" t="s">
        <v>20</v>
      </c>
      <c r="FK38">
        <v>9.8319895966216269</v>
      </c>
      <c r="FL38">
        <v>9.8771795094555941</v>
      </c>
      <c r="FM38">
        <v>9.9709286037456568</v>
      </c>
      <c r="FN38">
        <v>10.120112386847364</v>
      </c>
      <c r="FO38">
        <v>10.335310321338735</v>
      </c>
      <c r="FP38" s="2">
        <v>10.630845083898185</v>
      </c>
      <c r="FQ38" s="3">
        <v>11.02412324032645</v>
      </c>
      <c r="FR38" s="3">
        <v>11.533035361397946</v>
      </c>
      <c r="FS38" s="3">
        <v>12.16884152148609</v>
      </c>
      <c r="FT38" s="4">
        <v>12.920432843019411</v>
      </c>
      <c r="FU38">
        <v>13.728929983164363</v>
      </c>
      <c r="FV38">
        <v>14.479627462846603</v>
      </c>
      <c r="FW38">
        <v>15.116728901046985</v>
      </c>
      <c r="FX38">
        <v>15.631571315349023</v>
      </c>
      <c r="FY38">
        <v>16.03561580024428</v>
      </c>
      <c r="FZ38" s="2">
        <v>16.345147848721769</v>
      </c>
      <c r="GA38" s="3">
        <v>16.575189308380434</v>
      </c>
      <c r="GB38" s="3">
        <v>16.737710312211966</v>
      </c>
      <c r="GC38" s="3">
        <v>16.841403258450516</v>
      </c>
      <c r="GD38" s="4">
        <v>16.89187778700979</v>
      </c>
    </row>
    <row r="39" spans="1:186" ht="15.75" thickBot="1">
      <c r="A39" s="15">
        <v>2</v>
      </c>
      <c r="B39" t="s">
        <v>21</v>
      </c>
      <c r="C39">
        <v>11.021498274401738</v>
      </c>
      <c r="D39">
        <v>11.062649229483903</v>
      </c>
      <c r="E39">
        <v>11.147345556565488</v>
      </c>
      <c r="F39">
        <v>11.280342387302124</v>
      </c>
      <c r="G39">
        <v>11.468605104671136</v>
      </c>
      <c r="H39" s="5">
        <v>11.720841233293795</v>
      </c>
      <c r="I39" s="6">
        <v>12.046325895595007</v>
      </c>
      <c r="J39" s="6">
        <v>12.452365258455972</v>
      </c>
      <c r="K39" s="6">
        <v>12.939540625661531</v>
      </c>
      <c r="L39" s="7">
        <v>13.494420018507768</v>
      </c>
      <c r="M39">
        <v>14.082631871324059</v>
      </c>
      <c r="N39">
        <v>14.653422809150204</v>
      </c>
      <c r="O39">
        <v>15.169855718288781</v>
      </c>
      <c r="P39">
        <v>15.614219979967679</v>
      </c>
      <c r="Q39">
        <v>15.982212851596179</v>
      </c>
      <c r="R39" s="5">
        <v>16.276530747718699</v>
      </c>
      <c r="S39" s="6">
        <v>16.502607153338406</v>
      </c>
      <c r="T39" s="6">
        <v>16.666240429792307</v>
      </c>
      <c r="U39" s="6">
        <v>16.772381938370188</v>
      </c>
      <c r="V39" s="7">
        <v>16.824547606249617</v>
      </c>
      <c r="W39" s="23">
        <v>43388</v>
      </c>
      <c r="X39">
        <v>10.002382957402336</v>
      </c>
      <c r="Y39">
        <v>10.791431862769478</v>
      </c>
      <c r="Z39">
        <v>11.901479302247724</v>
      </c>
      <c r="AA39">
        <v>12.625465298163185</v>
      </c>
      <c r="AB39">
        <v>13.037200169100197</v>
      </c>
      <c r="AC39">
        <v>13.203801002975544</v>
      </c>
      <c r="AD39">
        <v>13.184636041944998</v>
      </c>
      <c r="AE39">
        <v>13.030894731816764</v>
      </c>
      <c r="AF39">
        <v>12.785632050336314</v>
      </c>
      <c r="AG39">
        <v>12.484156572070136</v>
      </c>
      <c r="AH39">
        <v>12.154652462335203</v>
      </c>
      <c r="AI39">
        <v>11.81894534116894</v>
      </c>
      <c r="AJ39">
        <v>11.493340123309659</v>
      </c>
      <c r="AK39">
        <v>11.189475153936721</v>
      </c>
      <c r="AL39">
        <v>10.915151038336036</v>
      </c>
      <c r="AM39">
        <v>10.675104464651826</v>
      </c>
      <c r="AN39">
        <v>10.471707106600542</v>
      </c>
      <c r="AO39">
        <v>10.305577507441148</v>
      </c>
      <c r="AP39">
        <v>10.176099878470918</v>
      </c>
      <c r="AQ39">
        <v>10.081848216632688</v>
      </c>
      <c r="AR39">
        <v>10.020917293800554</v>
      </c>
      <c r="BA39">
        <v>9.9911641363996431</v>
      </c>
      <c r="BE39" s="15">
        <v>2</v>
      </c>
      <c r="BF39" t="s">
        <v>21</v>
      </c>
      <c r="BG39">
        <v>9.0715274335956462</v>
      </c>
      <c r="BH39">
        <v>9.0866434681586252</v>
      </c>
      <c r="BI39">
        <v>9.1185576348361135</v>
      </c>
      <c r="BJ39">
        <v>9.1706161373760775</v>
      </c>
      <c r="BK39">
        <v>9.2477407179551392</v>
      </c>
      <c r="BL39" s="5">
        <v>9.3561429104594325</v>
      </c>
      <c r="BM39" s="6">
        <v>9.5025974986939588</v>
      </c>
      <c r="BN39" s="6">
        <v>9.6928667773365031</v>
      </c>
      <c r="BO39" s="6">
        <v>9.9287445490201875</v>
      </c>
      <c r="BP39" s="7">
        <v>10.20352860846549</v>
      </c>
      <c r="BQ39">
        <v>10.497710184539118</v>
      </c>
      <c r="BR39">
        <v>10.781724337624853</v>
      </c>
      <c r="BS39">
        <v>11.034449444522071</v>
      </c>
      <c r="BT39">
        <v>11.246537318023025</v>
      </c>
      <c r="BU39">
        <v>11.416846690992257</v>
      </c>
      <c r="BV39" s="5">
        <v>11.548487163811089</v>
      </c>
      <c r="BW39" s="6">
        <v>11.6461539535188</v>
      </c>
      <c r="BX39" s="6">
        <v>11.714606721435228</v>
      </c>
      <c r="BY39" s="6">
        <v>11.757857664652356</v>
      </c>
      <c r="BZ39" s="7">
        <v>11.778750446540251</v>
      </c>
      <c r="CB39" s="15">
        <v>2</v>
      </c>
      <c r="CC39" t="s">
        <v>21</v>
      </c>
      <c r="CD39">
        <v>10.85060169962648</v>
      </c>
      <c r="CE39">
        <v>10.893682720375439</v>
      </c>
      <c r="CF39">
        <v>10.98235282647552</v>
      </c>
      <c r="CG39">
        <v>11.121583147684481</v>
      </c>
      <c r="CH39">
        <v>11.318625957229798</v>
      </c>
      <c r="CI39" s="5">
        <v>11.582474409269873</v>
      </c>
      <c r="CJ39" s="6">
        <v>11.922538291362436</v>
      </c>
      <c r="CK39" s="6">
        <v>12.345825882490129</v>
      </c>
      <c r="CL39" s="6">
        <v>12.851725660417173</v>
      </c>
      <c r="CM39" s="7">
        <v>13.424137840906196</v>
      </c>
      <c r="CN39">
        <v>14.024327526389476</v>
      </c>
      <c r="CO39">
        <v>14.596942558436501</v>
      </c>
      <c r="CP39">
        <v>15.104399803229882</v>
      </c>
      <c r="CQ39">
        <v>15.531662535293167</v>
      </c>
      <c r="CR39">
        <v>15.878284467340285</v>
      </c>
      <c r="CS39" s="5">
        <v>16.150524210793186</v>
      </c>
      <c r="CT39" s="6">
        <v>16.356516247519068</v>
      </c>
      <c r="CU39" s="6">
        <v>16.503875242463749</v>
      </c>
      <c r="CV39" s="6">
        <v>16.598666685782135</v>
      </c>
      <c r="CW39" s="7">
        <v>16.64502260979393</v>
      </c>
      <c r="CX39" s="6"/>
      <c r="CY39" s="6"/>
      <c r="CZ39" s="6"/>
      <c r="DA39" s="6"/>
      <c r="DB39" s="6"/>
      <c r="DO39" s="15">
        <v>2</v>
      </c>
      <c r="DP39" t="s">
        <v>21</v>
      </c>
      <c r="DQ39">
        <v>9.4299671468994664</v>
      </c>
      <c r="DR39">
        <v>9.4642731386019427</v>
      </c>
      <c r="DS39">
        <v>9.5352017604634476</v>
      </c>
      <c r="DT39">
        <v>9.647355898776441</v>
      </c>
      <c r="DU39">
        <v>9.8074857193647116</v>
      </c>
      <c r="DV39" s="5">
        <v>10.024052220152612</v>
      </c>
      <c r="DW39" s="6">
        <v>10.306128187189826</v>
      </c>
      <c r="DX39" s="6">
        <v>10.661021696923347</v>
      </c>
      <c r="DY39" s="6">
        <v>11.089819163434287</v>
      </c>
      <c r="DZ39" s="7">
        <v>11.580556094030685</v>
      </c>
      <c r="EA39">
        <v>12.10172794051725</v>
      </c>
      <c r="EB39">
        <v>12.606550433319059</v>
      </c>
      <c r="EC39">
        <v>13.061205839421435</v>
      </c>
      <c r="ED39">
        <v>13.449888408754967</v>
      </c>
      <c r="EE39">
        <v>13.769329974270264</v>
      </c>
      <c r="EF39" s="5">
        <v>14.022767856000364</v>
      </c>
      <c r="EG39" s="6">
        <v>14.215924111149882</v>
      </c>
      <c r="EH39" s="6">
        <v>14.35475998275529</v>
      </c>
      <c r="EI39" s="6">
        <v>14.444323522233214</v>
      </c>
      <c r="EJ39" s="7">
        <v>14.488187004620732</v>
      </c>
      <c r="EL39" s="15">
        <v>2</v>
      </c>
      <c r="EM39" t="s">
        <v>21</v>
      </c>
      <c r="EN39">
        <v>8.6857217783090075</v>
      </c>
      <c r="EO39">
        <v>8.7007322751549072</v>
      </c>
      <c r="EP39">
        <v>8.7323853679273657</v>
      </c>
      <c r="EQ39">
        <v>8.7839285226333494</v>
      </c>
      <c r="ER39">
        <v>8.8601395829165117</v>
      </c>
      <c r="ES39" s="5">
        <v>8.9670495739989988</v>
      </c>
      <c r="ET39" s="6">
        <v>9.111235014893408</v>
      </c>
      <c r="EU39" s="6">
        <v>9.2982806228298838</v>
      </c>
      <c r="EV39" s="6">
        <v>9.5298938573905581</v>
      </c>
      <c r="EW39" s="7">
        <v>9.7994852261534415</v>
      </c>
      <c r="EX39">
        <v>10.08796196673681</v>
      </c>
      <c r="EY39">
        <v>10.366418173359461</v>
      </c>
      <c r="EZ39">
        <v>10.614201220350163</v>
      </c>
      <c r="FA39">
        <v>10.822166293728216</v>
      </c>
      <c r="FB39">
        <v>10.98919349409222</v>
      </c>
      <c r="FC39" s="5">
        <v>11.118322033176064</v>
      </c>
      <c r="FD39" s="6">
        <v>11.214144090385103</v>
      </c>
      <c r="FE39" s="6">
        <v>11.28131626820236</v>
      </c>
      <c r="FF39" s="6">
        <v>11.323764523512271</v>
      </c>
      <c r="FG39" s="7">
        <v>11.34427162561431</v>
      </c>
      <c r="FI39" s="15">
        <v>2</v>
      </c>
      <c r="FJ39" t="s">
        <v>21</v>
      </c>
      <c r="FK39">
        <v>10.85060169962648</v>
      </c>
      <c r="FL39">
        <v>10.893682720375439</v>
      </c>
      <c r="FM39">
        <v>10.98235282647552</v>
      </c>
      <c r="FN39">
        <v>11.121583147684481</v>
      </c>
      <c r="FO39">
        <v>11.318625957229798</v>
      </c>
      <c r="FP39" s="5">
        <v>11.582474409269873</v>
      </c>
      <c r="FQ39" s="6">
        <v>11.922538291362436</v>
      </c>
      <c r="FR39" s="6">
        <v>12.345825882490129</v>
      </c>
      <c r="FS39" s="6">
        <v>12.851725660417173</v>
      </c>
      <c r="FT39" s="7">
        <v>13.424137840906196</v>
      </c>
      <c r="FU39">
        <v>14.024327526389476</v>
      </c>
      <c r="FV39">
        <v>14.596942558436501</v>
      </c>
      <c r="FW39">
        <v>15.104399803229882</v>
      </c>
      <c r="FX39">
        <v>15.531662535293167</v>
      </c>
      <c r="FY39">
        <v>15.878284467340285</v>
      </c>
      <c r="FZ39" s="5">
        <v>16.150524210793186</v>
      </c>
      <c r="GA39" s="6">
        <v>16.356516247519068</v>
      </c>
      <c r="GB39" s="6">
        <v>16.503875242463749</v>
      </c>
      <c r="GC39" s="6">
        <v>16.598666685782135</v>
      </c>
      <c r="GD39" s="7">
        <v>16.64502260979393</v>
      </c>
    </row>
    <row r="40" spans="1:186" ht="15.75" thickBot="1">
      <c r="A40" s="9">
        <v>0</v>
      </c>
      <c r="B40" t="s">
        <v>22</v>
      </c>
      <c r="C40">
        <v>11.880377357940032</v>
      </c>
      <c r="D40">
        <v>11.918556035300307</v>
      </c>
      <c r="E40">
        <v>11.99656778837185</v>
      </c>
      <c r="F40">
        <v>12.11759793625013</v>
      </c>
      <c r="G40">
        <v>12.286050807472336</v>
      </c>
      <c r="H40" s="5">
        <v>12.506910694471978</v>
      </c>
      <c r="I40" s="6">
        <v>12.784558269326538</v>
      </c>
      <c r="J40" s="6">
        <v>13.120786146711602</v>
      </c>
      <c r="K40" s="6">
        <v>13.511904294490028</v>
      </c>
      <c r="L40" s="7">
        <v>13.945482384604155</v>
      </c>
      <c r="M40">
        <v>14.398824595857551</v>
      </c>
      <c r="N40">
        <v>14.843056813250357</v>
      </c>
      <c r="O40">
        <v>15.253948662501706</v>
      </c>
      <c r="P40">
        <v>15.616414804279346</v>
      </c>
      <c r="Q40">
        <v>15.923585369400366</v>
      </c>
      <c r="R40" s="5">
        <v>16.174088227720912</v>
      </c>
      <c r="S40" s="6">
        <v>16.369519292729024</v>
      </c>
      <c r="T40" s="6">
        <v>16.512639121451002</v>
      </c>
      <c r="U40" s="6">
        <v>16.606235413008651</v>
      </c>
      <c r="V40" s="7">
        <v>16.652457426636644</v>
      </c>
      <c r="BE40" s="9">
        <v>0</v>
      </c>
      <c r="BF40" t="s">
        <v>22</v>
      </c>
      <c r="BG40">
        <v>9.7537609937809151</v>
      </c>
      <c r="BH40">
        <v>9.76625364718908</v>
      </c>
      <c r="BI40">
        <v>9.7924816477777128</v>
      </c>
      <c r="BJ40">
        <v>9.8348560345544023</v>
      </c>
      <c r="BK40">
        <v>9.8967662688562239</v>
      </c>
      <c r="BL40" s="5">
        <v>9.9821869550591451</v>
      </c>
      <c r="BM40" s="6">
        <v>10.094944088187777</v>
      </c>
      <c r="BN40" s="6">
        <v>10.237479547924211</v>
      </c>
      <c r="BO40" s="6">
        <v>10.409044061547821</v>
      </c>
      <c r="BP40" s="7">
        <v>10.603655293070789</v>
      </c>
      <c r="BQ40">
        <v>10.809113222382313</v>
      </c>
      <c r="BR40">
        <v>11.009462846975877</v>
      </c>
      <c r="BS40">
        <v>11.191597782104093</v>
      </c>
      <c r="BT40">
        <v>11.347996441754825</v>
      </c>
      <c r="BU40">
        <v>11.476123527837283</v>
      </c>
      <c r="BV40" s="5">
        <v>11.57672353474311</v>
      </c>
      <c r="BW40" s="6">
        <v>11.652218639129687</v>
      </c>
      <c r="BX40" s="6">
        <v>11.705546310735819</v>
      </c>
      <c r="BY40" s="6">
        <v>11.73940658755488</v>
      </c>
      <c r="BZ40" s="7">
        <v>11.755806643994585</v>
      </c>
      <c r="CB40" s="9">
        <v>0</v>
      </c>
      <c r="CC40" t="s">
        <v>22</v>
      </c>
      <c r="CD40">
        <v>11.688117023001558</v>
      </c>
      <c r="CE40">
        <v>11.727887755773551</v>
      </c>
      <c r="CF40">
        <v>11.80914009018017</v>
      </c>
      <c r="CG40">
        <v>11.935156624608174</v>
      </c>
      <c r="CH40">
        <v>12.11044277436082</v>
      </c>
      <c r="CI40" s="5">
        <v>12.340017987327512</v>
      </c>
      <c r="CJ40" s="6">
        <v>12.628114203123159</v>
      </c>
      <c r="CK40" s="6">
        <v>12.976013890920948</v>
      </c>
      <c r="CL40" s="6">
        <v>13.378936343768046</v>
      </c>
      <c r="CM40" s="7">
        <v>13.822622792991389</v>
      </c>
      <c r="CN40">
        <v>14.2819804248031</v>
      </c>
      <c r="CO40">
        <v>14.726035914922887</v>
      </c>
      <c r="CP40">
        <v>15.130150709286863</v>
      </c>
      <c r="CQ40">
        <v>15.48052769217418</v>
      </c>
      <c r="CR40">
        <v>15.772477540563676</v>
      </c>
      <c r="CS40" s="5">
        <v>16.006922530740876</v>
      </c>
      <c r="CT40" s="6">
        <v>16.187420532814528</v>
      </c>
      <c r="CU40" s="6">
        <v>16.318209647968207</v>
      </c>
      <c r="CV40" s="6">
        <v>16.403084352531934</v>
      </c>
      <c r="CW40" s="7">
        <v>16.44480347379772</v>
      </c>
      <c r="CX40" s="6"/>
      <c r="CY40" s="6"/>
      <c r="CZ40" s="6"/>
      <c r="DA40" s="6"/>
      <c r="DB40" s="6"/>
      <c r="DO40" s="9">
        <v>1</v>
      </c>
      <c r="DP40" t="s">
        <v>22</v>
      </c>
      <c r="DQ40">
        <v>10.086387596117911</v>
      </c>
      <c r="DR40">
        <v>10.117410117212964</v>
      </c>
      <c r="DS40">
        <v>10.181090188744504</v>
      </c>
      <c r="DT40">
        <v>10.280583643564675</v>
      </c>
      <c r="DU40">
        <v>10.420277382066784</v>
      </c>
      <c r="DV40" s="5">
        <v>10.605193383082229</v>
      </c>
      <c r="DW40" s="6">
        <v>10.839881749267905</v>
      </c>
      <c r="DX40" s="6">
        <v>11.126561607269851</v>
      </c>
      <c r="DY40" s="6">
        <v>11.462406619788167</v>
      </c>
      <c r="DZ40" s="7">
        <v>11.836486892625587</v>
      </c>
      <c r="EA40">
        <v>12.228328698626616</v>
      </c>
      <c r="EB40">
        <v>12.611722564482815</v>
      </c>
      <c r="EC40">
        <v>12.964828130257173</v>
      </c>
      <c r="ED40">
        <v>13.274360721890291</v>
      </c>
      <c r="EE40">
        <v>13.534692414663439</v>
      </c>
      <c r="EF40" s="5">
        <v>13.745279209259744</v>
      </c>
      <c r="EG40" s="6">
        <v>13.908267181030318</v>
      </c>
      <c r="EH40" s="6">
        <v>14.026783505327243</v>
      </c>
      <c r="EI40" s="6">
        <v>14.10385638399883</v>
      </c>
      <c r="EJ40" s="7">
        <v>14.141781796361213</v>
      </c>
      <c r="EL40" s="9">
        <v>1</v>
      </c>
      <c r="EM40" t="s">
        <v>22</v>
      </c>
      <c r="EN40">
        <v>9.3040388432692982</v>
      </c>
      <c r="EO40">
        <v>9.3165805031225819</v>
      </c>
      <c r="EP40">
        <v>9.3428633384447686</v>
      </c>
      <c r="EQ40">
        <v>9.3852149579643154</v>
      </c>
      <c r="ER40">
        <v>9.4469077545911464</v>
      </c>
      <c r="ES40" s="5">
        <v>9.5317776134031362</v>
      </c>
      <c r="ET40" s="6">
        <v>9.6435102751062942</v>
      </c>
      <c r="EU40" s="6">
        <v>9.78443744413803</v>
      </c>
      <c r="EV40" s="6">
        <v>9.9537743096757723</v>
      </c>
      <c r="EW40" s="7">
        <v>10.145627397965521</v>
      </c>
      <c r="EX40">
        <v>10.348034972636247</v>
      </c>
      <c r="EY40">
        <v>10.545373886653925</v>
      </c>
      <c r="EZ40">
        <v>10.724809278648877</v>
      </c>
      <c r="FA40">
        <v>10.878967149003524</v>
      </c>
      <c r="FB40">
        <v>11.005349330400165</v>
      </c>
      <c r="FC40" s="5">
        <v>11.104665609330612</v>
      </c>
      <c r="FD40" s="6">
        <v>11.179267717112783</v>
      </c>
      <c r="FE40" s="6">
        <v>11.232013236345766</v>
      </c>
      <c r="FF40" s="6">
        <v>11.265530227180591</v>
      </c>
      <c r="FG40" s="7">
        <v>11.281772671769449</v>
      </c>
      <c r="FI40" s="9">
        <v>0</v>
      </c>
      <c r="FJ40" t="s">
        <v>22</v>
      </c>
      <c r="FK40">
        <v>11.688117023001558</v>
      </c>
      <c r="FL40">
        <v>11.727887755773551</v>
      </c>
      <c r="FM40">
        <v>11.80914009018017</v>
      </c>
      <c r="FN40">
        <v>11.935156624608174</v>
      </c>
      <c r="FO40">
        <v>12.11044277436082</v>
      </c>
      <c r="FP40" s="5">
        <v>12.340017987327512</v>
      </c>
      <c r="FQ40" s="6">
        <v>12.628114203123159</v>
      </c>
      <c r="FR40" s="6">
        <v>12.976013890920948</v>
      </c>
      <c r="FS40" s="6">
        <v>13.378936343768046</v>
      </c>
      <c r="FT40" s="7">
        <v>13.822622792991389</v>
      </c>
      <c r="FU40">
        <v>14.2819804248031</v>
      </c>
      <c r="FV40">
        <v>14.726035914922887</v>
      </c>
      <c r="FW40">
        <v>15.130150709286863</v>
      </c>
      <c r="FX40">
        <v>15.48052769217418</v>
      </c>
      <c r="FY40">
        <v>15.772477540563676</v>
      </c>
      <c r="FZ40" s="5">
        <v>16.006922530740876</v>
      </c>
      <c r="GA40" s="6">
        <v>16.187420532814528</v>
      </c>
      <c r="GB40" s="6">
        <v>16.318209647968207</v>
      </c>
      <c r="GC40" s="6">
        <v>16.403084352531934</v>
      </c>
      <c r="GD40" s="7">
        <v>16.44480347379772</v>
      </c>
    </row>
    <row r="41" spans="1:186" ht="15.75" thickBot="1">
      <c r="A41" s="16">
        <v>0.1</v>
      </c>
      <c r="B41" t="s">
        <v>23</v>
      </c>
      <c r="C41">
        <v>12.56853415508327</v>
      </c>
      <c r="D41">
        <v>12.60330605958303</v>
      </c>
      <c r="E41">
        <v>12.673897070696164</v>
      </c>
      <c r="F41">
        <v>12.782249374619273</v>
      </c>
      <c r="G41">
        <v>12.930857431303597</v>
      </c>
      <c r="H41" s="5">
        <v>13.122162893511149</v>
      </c>
      <c r="I41" s="6">
        <v>13.357601180857584</v>
      </c>
      <c r="J41" s="6">
        <v>13.636257372575065</v>
      </c>
      <c r="K41" s="6">
        <v>13.953263519149345</v>
      </c>
      <c r="L41" s="7">
        <v>14.298459640219322</v>
      </c>
      <c r="M41">
        <v>14.656391903661541</v>
      </c>
      <c r="N41">
        <v>15.008843541460191</v>
      </c>
      <c r="O41">
        <v>15.339404420526726</v>
      </c>
      <c r="P41">
        <v>15.636217291006458</v>
      </c>
      <c r="Q41">
        <v>15.892308279638039</v>
      </c>
      <c r="R41" s="5">
        <v>16.104579876802777</v>
      </c>
      <c r="S41" s="6">
        <v>16.272464087812001</v>
      </c>
      <c r="T41" s="6">
        <v>16.396735458801196</v>
      </c>
      <c r="U41" s="6">
        <v>16.47863031989074</v>
      </c>
      <c r="V41" s="7">
        <v>16.519259659797797</v>
      </c>
      <c r="BE41" s="16">
        <v>0.1</v>
      </c>
      <c r="BF41" t="s">
        <v>23</v>
      </c>
      <c r="BG41">
        <v>10.295467685828699</v>
      </c>
      <c r="BH41">
        <v>10.305246237359301</v>
      </c>
      <c r="BI41">
        <v>10.325686564769793</v>
      </c>
      <c r="BJ41">
        <v>10.358462201564612</v>
      </c>
      <c r="BK41">
        <v>10.405826539177017</v>
      </c>
      <c r="BL41" s="5">
        <v>10.470238588616912</v>
      </c>
      <c r="BM41" s="6">
        <v>10.553769368246835</v>
      </c>
      <c r="BN41" s="6">
        <v>10.657260067023005</v>
      </c>
      <c r="BO41" s="6">
        <v>10.779311164827057</v>
      </c>
      <c r="BP41" s="7">
        <v>10.915423315043522</v>
      </c>
      <c r="BQ41">
        <v>11.057951845236092</v>
      </c>
      <c r="BR41">
        <v>11.197613220228265</v>
      </c>
      <c r="BS41">
        <v>11.326243749859527</v>
      </c>
      <c r="BT41">
        <v>11.438441755514679</v>
      </c>
      <c r="BU41">
        <v>11.531726326759031</v>
      </c>
      <c r="BV41" s="5">
        <v>11.605871819646044</v>
      </c>
      <c r="BW41" s="6">
        <v>11.662030729294575</v>
      </c>
      <c r="BX41" s="6">
        <v>11.701954449462887</v>
      </c>
      <c r="BY41" s="6">
        <v>11.727405756931011</v>
      </c>
      <c r="BZ41" s="7">
        <v>11.73975933974851</v>
      </c>
      <c r="CB41" s="16">
        <v>0.1</v>
      </c>
      <c r="CC41" t="s">
        <v>23</v>
      </c>
      <c r="CD41">
        <v>12.357374592834729</v>
      </c>
      <c r="CE41">
        <v>12.39340568811321</v>
      </c>
      <c r="CF41">
        <v>12.466530961983723</v>
      </c>
      <c r="CG41">
        <v>12.578709689952243</v>
      </c>
      <c r="CH41">
        <v>12.732422743089863</v>
      </c>
      <c r="CI41" s="5">
        <v>12.930014329039969</v>
      </c>
      <c r="CJ41" s="6">
        <v>13.172661543677657</v>
      </c>
      <c r="CK41" s="6">
        <v>13.458935673118493</v>
      </c>
      <c r="CL41" s="6">
        <v>13.783116364294326</v>
      </c>
      <c r="CM41" s="7">
        <v>14.133850792680194</v>
      </c>
      <c r="CN41">
        <v>14.494342492311819</v>
      </c>
      <c r="CO41">
        <v>14.845338478401258</v>
      </c>
      <c r="CP41">
        <v>15.170234108415343</v>
      </c>
      <c r="CQ41">
        <v>15.457886856812642</v>
      </c>
      <c r="CR41">
        <v>15.702630379969378</v>
      </c>
      <c r="CS41" s="5">
        <v>15.902869381298068</v>
      </c>
      <c r="CT41" s="6">
        <v>16.059437524958625</v>
      </c>
      <c r="CU41" s="6">
        <v>16.174255585438871</v>
      </c>
      <c r="CV41" s="6">
        <v>16.249400601792644</v>
      </c>
      <c r="CW41" s="7">
        <v>16.286523946858544</v>
      </c>
      <c r="CX41" s="6"/>
      <c r="CY41" s="6"/>
      <c r="CZ41" s="6"/>
      <c r="DA41" s="6"/>
      <c r="DB41" s="6"/>
      <c r="DO41" s="16">
        <v>0.1</v>
      </c>
      <c r="DP41" t="s">
        <v>23</v>
      </c>
      <c r="DQ41">
        <v>10.582081815552147</v>
      </c>
      <c r="DR41">
        <v>10.609395346254328</v>
      </c>
      <c r="DS41">
        <v>10.665099772571851</v>
      </c>
      <c r="DT41">
        <v>10.751209147536137</v>
      </c>
      <c r="DU41">
        <v>10.870356426884269</v>
      </c>
      <c r="DV41" s="5">
        <v>11.025230150171462</v>
      </c>
      <c r="DW41" s="6">
        <v>11.217683579235622</v>
      </c>
      <c r="DX41" s="6">
        <v>11.447474983724566</v>
      </c>
      <c r="DY41" s="6">
        <v>11.710761204835011</v>
      </c>
      <c r="DZ41" s="7">
        <v>11.998832278003007</v>
      </c>
      <c r="EA41">
        <v>12.298091392183791</v>
      </c>
      <c r="EB41">
        <v>12.592399222332173</v>
      </c>
      <c r="EC41">
        <v>12.86732123879278</v>
      </c>
      <c r="ED41">
        <v>13.112666664565079</v>
      </c>
      <c r="EE41">
        <v>13.322766921274734</v>
      </c>
      <c r="EF41" s="5">
        <v>13.495504907913874</v>
      </c>
      <c r="EG41" s="6">
        <v>13.631030697948189</v>
      </c>
      <c r="EH41" s="6">
        <v>13.730632290914134</v>
      </c>
      <c r="EI41" s="6">
        <v>13.795898323601641</v>
      </c>
      <c r="EJ41" s="7">
        <v>13.828160196075562</v>
      </c>
      <c r="EL41" s="16">
        <v>0.1</v>
      </c>
      <c r="EM41" t="s">
        <v>23</v>
      </c>
      <c r="EN41">
        <v>9.7800290837844752</v>
      </c>
      <c r="EO41">
        <v>9.7900118721957554</v>
      </c>
      <c r="EP41">
        <v>9.8108217833093221</v>
      </c>
      <c r="EQ41">
        <v>9.8440584474250912</v>
      </c>
      <c r="ER41">
        <v>9.8918743983084063</v>
      </c>
      <c r="ES41" s="5">
        <v>9.9566136553296065</v>
      </c>
      <c r="ET41" s="6">
        <v>10.040236347268856</v>
      </c>
      <c r="EU41" s="6">
        <v>10.14350054491449</v>
      </c>
      <c r="EV41" s="6">
        <v>10.264978127080898</v>
      </c>
      <c r="EW41" s="7">
        <v>10.4002177566377</v>
      </c>
      <c r="EX41">
        <v>10.541701386529175</v>
      </c>
      <c r="EY41">
        <v>10.680315500927264</v>
      </c>
      <c r="EZ41">
        <v>10.808044517243879</v>
      </c>
      <c r="FA41">
        <v>10.919573500020332</v>
      </c>
      <c r="FB41">
        <v>11.012442192617705</v>
      </c>
      <c r="FC41" s="5">
        <v>11.086394512116287</v>
      </c>
      <c r="FD41" s="6">
        <v>11.142522192849105</v>
      </c>
      <c r="FE41" s="6">
        <v>11.182504954287866</v>
      </c>
      <c r="FF41" s="6">
        <v>11.208038599296058</v>
      </c>
      <c r="FG41" s="7">
        <v>11.220446978024759</v>
      </c>
      <c r="FI41" s="16">
        <v>0.1</v>
      </c>
      <c r="FJ41" t="s">
        <v>23</v>
      </c>
      <c r="FK41">
        <v>12.357374592834729</v>
      </c>
      <c r="FL41">
        <v>12.39340568811321</v>
      </c>
      <c r="FM41">
        <v>12.466530961983723</v>
      </c>
      <c r="FN41">
        <v>12.578709689952243</v>
      </c>
      <c r="FO41">
        <v>12.732422743089863</v>
      </c>
      <c r="FP41" s="5">
        <v>12.930014329039969</v>
      </c>
      <c r="FQ41" s="6">
        <v>13.172661543677657</v>
      </c>
      <c r="FR41" s="6">
        <v>13.458935673118493</v>
      </c>
      <c r="FS41" s="6">
        <v>13.783116364294326</v>
      </c>
      <c r="FT41" s="7">
        <v>14.133850792680194</v>
      </c>
      <c r="FU41">
        <v>14.494342492311819</v>
      </c>
      <c r="FV41">
        <v>14.845338478401258</v>
      </c>
      <c r="FW41">
        <v>15.170234108415343</v>
      </c>
      <c r="FX41">
        <v>15.457886856812642</v>
      </c>
      <c r="FY41">
        <v>15.702630379969378</v>
      </c>
      <c r="FZ41" s="5">
        <v>15.902869381298068</v>
      </c>
      <c r="GA41" s="6">
        <v>16.059437524958625</v>
      </c>
      <c r="GB41" s="6">
        <v>16.174255585438871</v>
      </c>
      <c r="GC41" s="6">
        <v>16.249400601792644</v>
      </c>
      <c r="GD41" s="7">
        <v>16.286523946858544</v>
      </c>
    </row>
    <row r="42" spans="1:186" ht="15.75" thickBot="1">
      <c r="A42" s="16">
        <v>0.1</v>
      </c>
      <c r="B42" t="s">
        <v>24</v>
      </c>
      <c r="C42">
        <v>13.099180758243412</v>
      </c>
      <c r="D42">
        <v>13.130675956526614</v>
      </c>
      <c r="E42">
        <v>13.194261172574741</v>
      </c>
      <c r="F42">
        <v>13.290979720237761</v>
      </c>
      <c r="G42">
        <v>13.422014511970756</v>
      </c>
      <c r="H42" s="12">
        <v>13.58819218007992</v>
      </c>
      <c r="I42" s="13">
        <v>13.789288497847764</v>
      </c>
      <c r="J42" s="13">
        <v>14.023177409793671</v>
      </c>
      <c r="K42" s="13">
        <v>14.284984528835023</v>
      </c>
      <c r="L42" s="14">
        <v>14.566586836970474</v>
      </c>
      <c r="M42">
        <v>14.856946324766337</v>
      </c>
      <c r="N42">
        <v>15.143605271030163</v>
      </c>
      <c r="O42">
        <v>15.4149046294987</v>
      </c>
      <c r="P42">
        <v>15.661598650839823</v>
      </c>
      <c r="Q42">
        <v>15.877382324180271</v>
      </c>
      <c r="R42" s="12">
        <v>16.058599625849578</v>
      </c>
      <c r="S42" s="13">
        <v>16.203574529526971</v>
      </c>
      <c r="T42" s="13">
        <v>16.311885710666086</v>
      </c>
      <c r="U42" s="13">
        <v>16.383746352776143</v>
      </c>
      <c r="V42" s="14">
        <v>16.419543916073128</v>
      </c>
      <c r="BE42" s="16">
        <v>0.1</v>
      </c>
      <c r="BF42" t="s">
        <v>24</v>
      </c>
      <c r="BG42">
        <v>10.709661508198037</v>
      </c>
      <c r="BH42">
        <v>10.71696406697456</v>
      </c>
      <c r="BI42">
        <v>10.732185964588096</v>
      </c>
      <c r="BJ42">
        <v>10.75647075508849</v>
      </c>
      <c r="BK42">
        <v>10.791297825888336</v>
      </c>
      <c r="BL42" s="12">
        <v>10.838173761911829</v>
      </c>
      <c r="BM42" s="13">
        <v>10.898196532561261</v>
      </c>
      <c r="BN42" s="13">
        <v>10.971516176555204</v>
      </c>
      <c r="BO42" s="13">
        <v>11.056789110280441</v>
      </c>
      <c r="BP42" s="14">
        <v>11.150835587215671</v>
      </c>
      <c r="BQ42">
        <v>11.248801135322044</v>
      </c>
      <c r="BR42">
        <v>11.34502576585154</v>
      </c>
      <c r="BS42">
        <v>11.434354485253328</v>
      </c>
      <c r="BT42">
        <v>11.513076525436666</v>
      </c>
      <c r="BU42">
        <v>11.579196912616489</v>
      </c>
      <c r="BV42" s="12">
        <v>11.632205099997197</v>
      </c>
      <c r="BW42" s="13">
        <v>11.67261304202656</v>
      </c>
      <c r="BX42" s="13">
        <v>11.701461746373298</v>
      </c>
      <c r="BY42" s="13">
        <v>11.719897932721233</v>
      </c>
      <c r="BZ42" s="14">
        <v>11.728857014293055</v>
      </c>
      <c r="CB42" s="16">
        <v>0.1</v>
      </c>
      <c r="CC42" t="s">
        <v>24</v>
      </c>
      <c r="CD42">
        <v>12.872166343818083</v>
      </c>
      <c r="CE42">
        <v>12.904628644368112</v>
      </c>
      <c r="CF42">
        <v>12.97013814095412</v>
      </c>
      <c r="CG42">
        <v>13.069706849895097</v>
      </c>
      <c r="CH42">
        <v>13.204441671298666</v>
      </c>
      <c r="CI42" s="12">
        <v>13.375013395565571</v>
      </c>
      <c r="CJ42" s="13">
        <v>13.580918283175787</v>
      </c>
      <c r="CK42" s="13">
        <v>13.81958464285278</v>
      </c>
      <c r="CL42" s="13">
        <v>14.08550772537464</v>
      </c>
      <c r="CM42" s="14">
        <v>14.369791615546744</v>
      </c>
      <c r="CN42">
        <v>14.660624853309484</v>
      </c>
      <c r="CO42">
        <v>14.945015656893837</v>
      </c>
      <c r="CP42">
        <v>15.211243531788762</v>
      </c>
      <c r="CQ42">
        <v>15.450521990902173</v>
      </c>
      <c r="CR42">
        <v>15.657391035651019</v>
      </c>
      <c r="CS42" s="12">
        <v>15.829217263174673</v>
      </c>
      <c r="CT42" s="13">
        <v>15.96533852421785</v>
      </c>
      <c r="CU42" s="13">
        <v>16.066213620881118</v>
      </c>
      <c r="CV42" s="13">
        <v>16.132736600838584</v>
      </c>
      <c r="CW42" s="14">
        <v>16.165751506178111</v>
      </c>
      <c r="CX42" s="6"/>
      <c r="CY42" s="6"/>
      <c r="CZ42" s="6"/>
      <c r="DA42" s="6"/>
      <c r="DB42" s="6"/>
      <c r="DO42" s="16">
        <v>0.1</v>
      </c>
      <c r="DP42" t="s">
        <v>24</v>
      </c>
      <c r="DQ42">
        <v>10.93224657648998</v>
      </c>
      <c r="DR42">
        <v>10.955921346605344</v>
      </c>
      <c r="DS42">
        <v>11.003934476768956</v>
      </c>
      <c r="DT42">
        <v>11.077478847081506</v>
      </c>
      <c r="DU42">
        <v>11.177992009501596</v>
      </c>
      <c r="DV42" s="12">
        <v>11.30669685468991</v>
      </c>
      <c r="DW42" s="13">
        <v>11.463954495497401</v>
      </c>
      <c r="DX42" s="13">
        <v>11.648466612601149</v>
      </c>
      <c r="DY42" s="13">
        <v>11.856475634041479</v>
      </c>
      <c r="DZ42" s="14">
        <v>12.08128107063134</v>
      </c>
      <c r="EA42">
        <v>12.313528075025669</v>
      </c>
      <c r="EB42">
        <v>12.542575918922452</v>
      </c>
      <c r="EC42">
        <v>12.758538494973932</v>
      </c>
      <c r="ED42">
        <v>12.953758780135955</v>
      </c>
      <c r="EE42">
        <v>13.123268280122174</v>
      </c>
      <c r="EF42" s="12">
        <v>13.264484825734721</v>
      </c>
      <c r="EG42" s="13">
        <v>13.376563746999102</v>
      </c>
      <c r="EH42" s="13">
        <v>13.459702970008678</v>
      </c>
      <c r="EI42" s="13">
        <v>13.514552292493351</v>
      </c>
      <c r="EJ42" s="14">
        <v>13.541776810889825</v>
      </c>
      <c r="EL42" s="16">
        <v>0.1</v>
      </c>
      <c r="EM42" t="s">
        <v>24</v>
      </c>
      <c r="EN42">
        <v>10.127858906003631</v>
      </c>
      <c r="EO42">
        <v>10.135498132454691</v>
      </c>
      <c r="EP42">
        <v>10.151355716392862</v>
      </c>
      <c r="EQ42">
        <v>10.176504503850001</v>
      </c>
      <c r="ER42">
        <v>10.212329166323901</v>
      </c>
      <c r="ES42" s="12">
        <v>10.260230741950105</v>
      </c>
      <c r="ET42" s="13">
        <v>10.321207372106686</v>
      </c>
      <c r="EU42" s="13">
        <v>10.395333290284674</v>
      </c>
      <c r="EV42" s="13">
        <v>10.481229978601638</v>
      </c>
      <c r="EW42" s="14">
        <v>10.575733532880388</v>
      </c>
      <c r="EX42">
        <v>10.674051948243983</v>
      </c>
      <c r="EY42">
        <v>10.770611790990559</v>
      </c>
      <c r="EZ42">
        <v>10.860334870178415</v>
      </c>
      <c r="FA42">
        <v>10.939552435794512</v>
      </c>
      <c r="FB42">
        <v>11.00626844587627</v>
      </c>
      <c r="FC42" s="12">
        <v>11.059933457822822</v>
      </c>
      <c r="FD42" s="13">
        <v>11.100995358556673</v>
      </c>
      <c r="FE42" s="13">
        <v>11.130420995802078</v>
      </c>
      <c r="FF42" s="13">
        <v>11.149287228950786</v>
      </c>
      <c r="FG42" s="14">
        <v>11.1584758311042</v>
      </c>
      <c r="FI42" s="16">
        <v>0.1</v>
      </c>
      <c r="FJ42" t="s">
        <v>24</v>
      </c>
      <c r="FK42">
        <v>12.872166343818083</v>
      </c>
      <c r="FL42">
        <v>12.904628644368112</v>
      </c>
      <c r="FM42">
        <v>12.97013814095412</v>
      </c>
      <c r="FN42">
        <v>13.069706849895097</v>
      </c>
      <c r="FO42">
        <v>13.204441671298666</v>
      </c>
      <c r="FP42" s="12">
        <v>13.375013395565571</v>
      </c>
      <c r="FQ42" s="13">
        <v>13.580918283175787</v>
      </c>
      <c r="FR42" s="13">
        <v>13.81958464285278</v>
      </c>
      <c r="FS42" s="13">
        <v>14.08550772537464</v>
      </c>
      <c r="FT42" s="14">
        <v>14.369791615546744</v>
      </c>
      <c r="FU42">
        <v>14.660624853309484</v>
      </c>
      <c r="FV42">
        <v>14.945015656893837</v>
      </c>
      <c r="FW42">
        <v>15.211243531788762</v>
      </c>
      <c r="FX42">
        <v>15.450521990902173</v>
      </c>
      <c r="FY42">
        <v>15.657391035651019</v>
      </c>
      <c r="FZ42" s="12">
        <v>15.829217263174673</v>
      </c>
      <c r="GA42" s="13">
        <v>15.96533852421785</v>
      </c>
      <c r="GB42" s="13">
        <v>16.066213620881118</v>
      </c>
      <c r="GC42" s="13">
        <v>16.132736600838584</v>
      </c>
      <c r="GD42" s="14">
        <v>16.165751506178111</v>
      </c>
    </row>
    <row r="43" spans="1:186">
      <c r="A43" s="16">
        <v>0</v>
      </c>
      <c r="B43" t="s">
        <v>25</v>
      </c>
      <c r="C43">
        <v>13.484758610381824</v>
      </c>
      <c r="D43">
        <v>13.51350839050483</v>
      </c>
      <c r="E43">
        <v>13.57129395267825</v>
      </c>
      <c r="F43">
        <v>13.658559936123247</v>
      </c>
      <c r="G43">
        <v>13.775652773843976</v>
      </c>
      <c r="H43">
        <v>13.922437018165803</v>
      </c>
      <c r="I43">
        <v>14.09780696657746</v>
      </c>
      <c r="J43">
        <v>14.299157679819199</v>
      </c>
      <c r="K43">
        <v>14.521945322875656</v>
      </c>
      <c r="L43">
        <v>14.759536476092258</v>
      </c>
      <c r="M43">
        <v>15.003557930569277</v>
      </c>
      <c r="N43">
        <v>15.244814024877552</v>
      </c>
      <c r="O43">
        <v>15.474506064148501</v>
      </c>
      <c r="P43">
        <v>15.685220811639947</v>
      </c>
      <c r="Q43">
        <v>15.871400386420566</v>
      </c>
      <c r="R43">
        <v>16.029328613814897</v>
      </c>
      <c r="S43">
        <v>16.156817480623374</v>
      </c>
      <c r="T43">
        <v>16.252777157129735</v>
      </c>
      <c r="U43">
        <v>16.316795353337849</v>
      </c>
      <c r="V43">
        <v>16.348794175971069</v>
      </c>
      <c r="BE43" s="16">
        <v>0</v>
      </c>
      <c r="BF43" t="s">
        <v>25</v>
      </c>
      <c r="BG43">
        <v>11.008404856818343</v>
      </c>
      <c r="BH43">
        <v>11.013696053414929</v>
      </c>
      <c r="BI43">
        <v>11.024714471008743</v>
      </c>
      <c r="BJ43">
        <v>11.042253252379771</v>
      </c>
      <c r="BK43">
        <v>11.067302707513942</v>
      </c>
      <c r="BL43">
        <v>11.100809394694268</v>
      </c>
      <c r="BM43">
        <v>11.14336584189461</v>
      </c>
      <c r="BN43">
        <v>11.194868264118405</v>
      </c>
      <c r="BO43">
        <v>11.254220553507494</v>
      </c>
      <c r="BP43">
        <v>11.31920660656554</v>
      </c>
      <c r="BQ43">
        <v>11.38666157672459</v>
      </c>
      <c r="BR43">
        <v>11.452985029632348</v>
      </c>
      <c r="BS43">
        <v>11.51483537599205</v>
      </c>
      <c r="BT43">
        <v>11.569680629512369</v>
      </c>
      <c r="BU43">
        <v>11.616030664493115</v>
      </c>
      <c r="BV43">
        <v>11.653374022033132</v>
      </c>
      <c r="BW43">
        <v>11.681933628108744</v>
      </c>
      <c r="BX43">
        <v>11.702355847597058</v>
      </c>
      <c r="BY43">
        <v>11.715411941994754</v>
      </c>
      <c r="BZ43">
        <v>11.721755503192604</v>
      </c>
      <c r="CB43" s="16">
        <v>0</v>
      </c>
      <c r="CC43" t="s">
        <v>25</v>
      </c>
      <c r="CD43">
        <v>13.245418245433722</v>
      </c>
      <c r="CE43">
        <v>13.274904973121837</v>
      </c>
      <c r="CF43">
        <v>13.334139712868375</v>
      </c>
      <c r="CG43">
        <v>13.423509638643418</v>
      </c>
      <c r="CH43">
        <v>13.543255560750131</v>
      </c>
      <c r="CI43">
        <v>13.693067421476103</v>
      </c>
      <c r="CJ43">
        <v>13.871574244588505</v>
      </c>
      <c r="CK43">
        <v>14.075801503070359</v>
      </c>
      <c r="CL43">
        <v>14.3007399935028</v>
      </c>
      <c r="CM43">
        <v>14.539242969780915</v>
      </c>
      <c r="CN43">
        <v>14.782473417658393</v>
      </c>
      <c r="CO43">
        <v>15.020953844280267</v>
      </c>
      <c r="CP43">
        <v>15.245899466355777</v>
      </c>
      <c r="CQ43">
        <v>15.450234770122204</v>
      </c>
      <c r="CR43">
        <v>15.628998531062228</v>
      </c>
      <c r="CS43">
        <v>15.779214091713557</v>
      </c>
      <c r="CT43">
        <v>15.899455907821885</v>
      </c>
      <c r="CU43">
        <v>15.989324184159559</v>
      </c>
      <c r="CV43">
        <v>16.048961074161934</v>
      </c>
      <c r="CW43">
        <v>16.078671853947188</v>
      </c>
      <c r="DO43" s="16">
        <v>0</v>
      </c>
      <c r="DP43" t="s">
        <v>25</v>
      </c>
      <c r="DQ43">
        <v>11.151973696340724</v>
      </c>
      <c r="DR43">
        <v>11.172416452647342</v>
      </c>
      <c r="DS43">
        <v>11.213684287482131</v>
      </c>
      <c r="DT43">
        <v>11.276426830171857</v>
      </c>
      <c r="DU43">
        <v>11.361327898368176</v>
      </c>
      <c r="DV43">
        <v>11.468754617409013</v>
      </c>
      <c r="DW43">
        <v>11.598306534764014</v>
      </c>
      <c r="DX43">
        <v>11.748321330259779</v>
      </c>
      <c r="DY43">
        <v>11.915455529346012</v>
      </c>
      <c r="DZ43">
        <v>12.094524858979495</v>
      </c>
      <c r="EA43">
        <v>12.278801781858817</v>
      </c>
      <c r="EB43">
        <v>12.460834852338072</v>
      </c>
      <c r="EC43">
        <v>12.633545524854048</v>
      </c>
      <c r="ED43">
        <v>12.791108857913924</v>
      </c>
      <c r="EE43">
        <v>12.929353738243179</v>
      </c>
      <c r="EF43">
        <v>13.045718664463072</v>
      </c>
      <c r="EG43">
        <v>13.138936171023555</v>
      </c>
      <c r="EH43">
        <v>13.208616971248434</v>
      </c>
      <c r="EI43">
        <v>13.254849674664431</v>
      </c>
      <c r="EJ43">
        <v>13.277877501649956</v>
      </c>
      <c r="EL43" s="16">
        <v>0</v>
      </c>
      <c r="EM43" t="s">
        <v>25</v>
      </c>
      <c r="EN43">
        <v>10.361433807468963</v>
      </c>
      <c r="EO43">
        <v>10.367144689533442</v>
      </c>
      <c r="EP43">
        <v>10.378962800625407</v>
      </c>
      <c r="EQ43">
        <v>10.397607452021949</v>
      </c>
      <c r="ER43">
        <v>10.423971512709754</v>
      </c>
      <c r="ES43">
        <v>10.458894986514091</v>
      </c>
      <c r="ET43">
        <v>10.502871423713428</v>
      </c>
      <c r="EU43">
        <v>10.555721941126315</v>
      </c>
      <c r="EV43">
        <v>10.616311681449805</v>
      </c>
      <c r="EW43">
        <v>10.682426802630443</v>
      </c>
      <c r="EX43">
        <v>10.750939293661608</v>
      </c>
      <c r="EY43">
        <v>10.818302427420438</v>
      </c>
      <c r="EZ43">
        <v>10.881221753438007</v>
      </c>
      <c r="FA43">
        <v>10.937186480891022</v>
      </c>
      <c r="FB43">
        <v>10.9846924408251</v>
      </c>
      <c r="FC43">
        <v>11.023180236247409</v>
      </c>
      <c r="FD43">
        <v>11.052800321732906</v>
      </c>
      <c r="FE43">
        <v>11.074115890161053</v>
      </c>
      <c r="FF43">
        <v>11.087819330509486</v>
      </c>
      <c r="FG43">
        <v>11.094503166957582</v>
      </c>
      <c r="FI43" s="16">
        <v>0</v>
      </c>
      <c r="FJ43" t="s">
        <v>25</v>
      </c>
      <c r="FK43">
        <v>13.245418245433722</v>
      </c>
      <c r="FL43">
        <v>13.274904973121837</v>
      </c>
      <c r="FM43">
        <v>13.334139712868375</v>
      </c>
      <c r="FN43">
        <v>13.423509638643418</v>
      </c>
      <c r="FO43">
        <v>13.543255560750131</v>
      </c>
      <c r="FP43">
        <v>13.693067421476103</v>
      </c>
      <c r="FQ43">
        <v>13.871574244588505</v>
      </c>
      <c r="FR43">
        <v>14.075801503070359</v>
      </c>
      <c r="FS43">
        <v>14.3007399935028</v>
      </c>
      <c r="FT43">
        <v>14.539242969780915</v>
      </c>
      <c r="FU43">
        <v>14.782473417658393</v>
      </c>
      <c r="FV43">
        <v>15.020953844280267</v>
      </c>
      <c r="FW43">
        <v>15.245899466355777</v>
      </c>
      <c r="FX43">
        <v>15.450234770122204</v>
      </c>
      <c r="FY43">
        <v>15.628998531062228</v>
      </c>
      <c r="FZ43">
        <v>15.779214091713557</v>
      </c>
      <c r="GA43">
        <v>15.899455907821885</v>
      </c>
      <c r="GB43">
        <v>15.989324184159559</v>
      </c>
      <c r="GC43">
        <v>16.048961074161934</v>
      </c>
      <c r="GD43">
        <v>16.078671853947188</v>
      </c>
    </row>
    <row r="44" spans="1:186" ht="15.75" thickBot="1">
      <c r="A44" s="15">
        <v>0</v>
      </c>
      <c r="B44" t="s">
        <v>26</v>
      </c>
      <c r="C44">
        <v>13.735625283037828</v>
      </c>
      <c r="D44">
        <v>13.762421358478409</v>
      </c>
      <c r="E44">
        <v>13.816111445927556</v>
      </c>
      <c r="F44">
        <v>13.896782428779119</v>
      </c>
      <c r="G44">
        <v>14.004297575202532</v>
      </c>
      <c r="H44">
        <v>14.137996000519204</v>
      </c>
      <c r="I44">
        <v>14.296338695568977</v>
      </c>
      <c r="J44">
        <v>14.476564678271263</v>
      </c>
      <c r="K44">
        <v>14.674454460177412</v>
      </c>
      <c r="L44">
        <v>14.88431850246571</v>
      </c>
      <c r="M44">
        <v>15.099303945023417</v>
      </c>
      <c r="N44">
        <v>15.312013870162081</v>
      </c>
      <c r="O44">
        <v>15.515278680889976</v>
      </c>
      <c r="P44">
        <v>15.702822589940791</v>
      </c>
      <c r="Q44">
        <v>15.869652422496149</v>
      </c>
      <c r="R44">
        <v>16.012144031892245</v>
      </c>
      <c r="S44">
        <v>16.127901409209837</v>
      </c>
      <c r="T44">
        <v>16.215493669703271</v>
      </c>
      <c r="U44">
        <v>16.2741616591276</v>
      </c>
      <c r="V44">
        <v>16.303557936774308</v>
      </c>
      <c r="BE44" s="15">
        <v>0</v>
      </c>
      <c r="BF44" t="s">
        <v>26</v>
      </c>
      <c r="BG44">
        <v>11.201653165476907</v>
      </c>
      <c r="BH44">
        <v>11.205539304370545</v>
      </c>
      <c r="BI44">
        <v>11.213638204417927</v>
      </c>
      <c r="BJ44">
        <v>11.226535110966118</v>
      </c>
      <c r="BK44">
        <v>11.244940448154887</v>
      </c>
      <c r="BL44">
        <v>11.269499090103926</v>
      </c>
      <c r="BM44">
        <v>11.300561752226386</v>
      </c>
      <c r="BN44">
        <v>11.337955701765232</v>
      </c>
      <c r="BO44">
        <v>11.380813048144558</v>
      </c>
      <c r="BP44">
        <v>11.427528260614805</v>
      </c>
      <c r="BQ44">
        <v>11.475902634827177</v>
      </c>
      <c r="BR44">
        <v>11.52347364905143</v>
      </c>
      <c r="BS44">
        <v>11.567932890163117</v>
      </c>
      <c r="BT44">
        <v>11.607477199341483</v>
      </c>
      <c r="BU44">
        <v>11.640989280677285</v>
      </c>
      <c r="BV44">
        <v>11.668034717309624</v>
      </c>
      <c r="BW44">
        <v>11.688723401137031</v>
      </c>
      <c r="BX44">
        <v>11.703501691465098</v>
      </c>
      <c r="BY44">
        <v>11.712933178545596</v>
      </c>
      <c r="BZ44">
        <v>11.717508509426183</v>
      </c>
      <c r="CB44" s="15">
        <v>0</v>
      </c>
      <c r="CC44" t="s">
        <v>26</v>
      </c>
      <c r="CD44">
        <v>13.487859246467721</v>
      </c>
      <c r="CE44">
        <v>13.515235027855809</v>
      </c>
      <c r="CF44">
        <v>13.570052271122528</v>
      </c>
      <c r="CG44">
        <v>13.652327902830256</v>
      </c>
      <c r="CH44">
        <v>13.761807745418741</v>
      </c>
      <c r="CI44">
        <v>13.897654387705391</v>
      </c>
      <c r="CJ44">
        <v>14.058084327735049</v>
      </c>
      <c r="CK44">
        <v>14.240024759476297</v>
      </c>
      <c r="CL44">
        <v>14.438895652259886</v>
      </c>
      <c r="CM44">
        <v>14.648642061403386</v>
      </c>
      <c r="CN44">
        <v>14.862110204194481</v>
      </c>
      <c r="CO44">
        <v>15.071747732680686</v>
      </c>
      <c r="CP44">
        <v>15.270438668636675</v>
      </c>
      <c r="CQ44">
        <v>15.452186106334933</v>
      </c>
      <c r="CR44">
        <v>15.612463866465646</v>
      </c>
      <c r="CS44">
        <v>15.748229986666672</v>
      </c>
      <c r="CT44">
        <v>15.85770221770454</v>
      </c>
      <c r="CU44">
        <v>15.940020018668594</v>
      </c>
      <c r="CV44">
        <v>15.994894052142836</v>
      </c>
      <c r="CW44">
        <v>16.022308087314304</v>
      </c>
      <c r="DO44" s="15">
        <v>0</v>
      </c>
      <c r="DP44" t="s">
        <v>26</v>
      </c>
      <c r="DQ44">
        <v>11.255132061858637</v>
      </c>
      <c r="DR44">
        <v>11.272948434610301</v>
      </c>
      <c r="DS44">
        <v>11.308792060195742</v>
      </c>
      <c r="DT44">
        <v>11.362989470296887</v>
      </c>
      <c r="DU44">
        <v>11.435795959367789</v>
      </c>
      <c r="DV44">
        <v>11.527128682574933</v>
      </c>
      <c r="DW44">
        <v>11.63624786006973</v>
      </c>
      <c r="DX44">
        <v>11.761440567566298</v>
      </c>
      <c r="DY44">
        <v>11.899793141282483</v>
      </c>
      <c r="DZ44">
        <v>12.047158738646036</v>
      </c>
      <c r="EA44">
        <v>12.198406538299016</v>
      </c>
      <c r="EB44">
        <v>12.347950138998348</v>
      </c>
      <c r="EC44">
        <v>12.490411480546957</v>
      </c>
      <c r="ED44">
        <v>12.621187959535389</v>
      </c>
      <c r="EE44">
        <v>12.736768292935324</v>
      </c>
      <c r="EF44">
        <v>12.834778363311038</v>
      </c>
      <c r="EG44">
        <v>12.913828198003625</v>
      </c>
      <c r="EH44">
        <v>12.973256601177313</v>
      </c>
      <c r="EI44">
        <v>13.012855772475406</v>
      </c>
      <c r="EJ44">
        <v>13.032631619995845</v>
      </c>
      <c r="EL44" s="15">
        <v>0</v>
      </c>
      <c r="EM44" t="s">
        <v>26</v>
      </c>
      <c r="EN44">
        <v>10.49340451673557</v>
      </c>
      <c r="EO44">
        <v>10.497713349224441</v>
      </c>
      <c r="EP44">
        <v>10.506612273047505</v>
      </c>
      <c r="EQ44">
        <v>10.520602892264284</v>
      </c>
      <c r="ER44">
        <v>10.540287045123941</v>
      </c>
      <c r="ES44">
        <v>10.566193919261609</v>
      </c>
      <c r="ET44">
        <v>10.598571101419193</v>
      </c>
      <c r="EU44">
        <v>10.637173172681299</v>
      </c>
      <c r="EV44">
        <v>10.681102007366285</v>
      </c>
      <c r="EW44">
        <v>10.728766682952692</v>
      </c>
      <c r="EX44">
        <v>10.778018775047851</v>
      </c>
      <c r="EY44">
        <v>10.826462432823842</v>
      </c>
      <c r="EZ44">
        <v>10.871848432063361</v>
      </c>
      <c r="FA44">
        <v>10.912404598954932</v>
      </c>
      <c r="FB44">
        <v>10.947004758746962</v>
      </c>
      <c r="FC44">
        <v>10.975165225794164</v>
      </c>
      <c r="FD44">
        <v>10.996915499899599</v>
      </c>
      <c r="FE44">
        <v>11.012606158443349</v>
      </c>
      <c r="FF44">
        <v>11.022707868006048</v>
      </c>
      <c r="FG44">
        <v>11.027638304201563</v>
      </c>
      <c r="FI44" s="15">
        <v>0</v>
      </c>
      <c r="FJ44" t="s">
        <v>26</v>
      </c>
      <c r="FK44">
        <v>13.487859246467721</v>
      </c>
      <c r="FL44">
        <v>13.515235027855809</v>
      </c>
      <c r="FM44">
        <v>13.570052271122528</v>
      </c>
      <c r="FN44">
        <v>13.652327902830256</v>
      </c>
      <c r="FO44">
        <v>13.761807745418741</v>
      </c>
      <c r="FP44">
        <v>13.897654387705391</v>
      </c>
      <c r="FQ44">
        <v>14.058084327735049</v>
      </c>
      <c r="FR44">
        <v>14.240024759476297</v>
      </c>
      <c r="FS44">
        <v>14.438895652259886</v>
      </c>
      <c r="FT44">
        <v>14.648642061403386</v>
      </c>
      <c r="FU44">
        <v>14.862110204194481</v>
      </c>
      <c r="FV44">
        <v>15.071747732680686</v>
      </c>
      <c r="FW44">
        <v>15.270438668636675</v>
      </c>
      <c r="FX44">
        <v>15.452186106334933</v>
      </c>
      <c r="FY44">
        <v>15.612463866465646</v>
      </c>
      <c r="FZ44">
        <v>15.748229986666672</v>
      </c>
      <c r="GA44">
        <v>15.85770221770454</v>
      </c>
      <c r="GB44">
        <v>15.940020018668594</v>
      </c>
      <c r="GC44">
        <v>15.994894052142836</v>
      </c>
      <c r="GD44">
        <v>16.022308087314304</v>
      </c>
    </row>
    <row r="45" spans="1:186">
      <c r="A45">
        <v>0.04</v>
      </c>
      <c r="B45" t="s">
        <v>27</v>
      </c>
      <c r="C45">
        <v>13.859149505203419</v>
      </c>
      <c r="D45">
        <v>13.884934630504878</v>
      </c>
      <c r="E45">
        <v>13.936514687905088</v>
      </c>
      <c r="F45">
        <v>14.013810933468241</v>
      </c>
      <c r="G45">
        <v>14.116467866717748</v>
      </c>
      <c r="H45">
        <v>14.243595625110025</v>
      </c>
      <c r="I45">
        <v>14.393480902482775</v>
      </c>
      <c r="J45">
        <v>14.563326195136327</v>
      </c>
      <c r="K45">
        <v>14.749096602273193</v>
      </c>
      <c r="L45">
        <v>14.945556258303627</v>
      </c>
      <c r="M45">
        <v>15.146544886214844</v>
      </c>
      <c r="N45">
        <v>15.34547104800234</v>
      </c>
      <c r="O45">
        <v>15.535906445627655</v>
      </c>
      <c r="P45">
        <v>15.712116413097975</v>
      </c>
      <c r="Q45">
        <v>15.869402322932228</v>
      </c>
      <c r="R45">
        <v>16.004218739119455</v>
      </c>
      <c r="S45">
        <v>16.114101775049683</v>
      </c>
      <c r="T45">
        <v>16.197480140029342</v>
      </c>
      <c r="U45">
        <v>16.253442432553456</v>
      </c>
      <c r="V45">
        <v>16.281519210198617</v>
      </c>
      <c r="BE45">
        <v>0.04</v>
      </c>
      <c r="BF45" t="s">
        <v>27</v>
      </c>
      <c r="BG45">
        <v>11.296455410734001</v>
      </c>
      <c r="BH45">
        <v>11.299621768962835</v>
      </c>
      <c r="BI45">
        <v>11.306230076582224</v>
      </c>
      <c r="BJ45">
        <v>11.316769851121107</v>
      </c>
      <c r="BK45">
        <v>11.331825691838233</v>
      </c>
      <c r="BL45">
        <v>11.351912456954764</v>
      </c>
      <c r="BM45">
        <v>11.377286025847708</v>
      </c>
      <c r="BN45">
        <v>11.40776462047784</v>
      </c>
      <c r="BO45">
        <v>11.442607960546367</v>
      </c>
      <c r="BP45">
        <v>11.480504019831864</v>
      </c>
      <c r="BQ45">
        <v>11.519694732575639</v>
      </c>
      <c r="BR45">
        <v>11.558227605534096</v>
      </c>
      <c r="BS45">
        <v>11.594264333643901</v>
      </c>
      <c r="BT45">
        <v>11.626347696364913</v>
      </c>
      <c r="BU45">
        <v>11.653552956894336</v>
      </c>
      <c r="BV45">
        <v>11.675503268882965</v>
      </c>
      <c r="BW45">
        <v>11.692273509669365</v>
      </c>
      <c r="BX45">
        <v>11.704228159416552</v>
      </c>
      <c r="BY45">
        <v>11.711839823548639</v>
      </c>
      <c r="BZ45">
        <v>11.715525479492042</v>
      </c>
      <c r="CB45">
        <v>0.84</v>
      </c>
      <c r="CC45" t="s">
        <v>27</v>
      </c>
      <c r="CD45">
        <v>13.607107965381713</v>
      </c>
      <c r="CE45">
        <v>13.633393333598866</v>
      </c>
      <c r="CF45">
        <v>13.685938566225065</v>
      </c>
      <c r="CG45">
        <v>13.764590202402294</v>
      </c>
      <c r="CH45">
        <v>13.868871666009671</v>
      </c>
      <c r="CI45">
        <v>13.997718493845746</v>
      </c>
      <c r="CJ45">
        <v>14.149186080251772</v>
      </c>
      <c r="CK45">
        <v>14.32019529674014</v>
      </c>
      <c r="CL45">
        <v>14.506400973449455</v>
      </c>
      <c r="CM45">
        <v>14.702268709848989</v>
      </c>
      <c r="CN45">
        <v>14.901407729708298</v>
      </c>
      <c r="CO45">
        <v>15.097124363621534</v>
      </c>
      <c r="CP45">
        <v>15.283060942910629</v>
      </c>
      <c r="CQ45">
        <v>15.453737304698777</v>
      </c>
      <c r="CR45">
        <v>15.604865937491475</v>
      </c>
      <c r="CS45">
        <v>15.733413352041786</v>
      </c>
      <c r="CT45">
        <v>15.837460620294703</v>
      </c>
      <c r="CU45">
        <v>15.915949429550396</v>
      </c>
      <c r="CV45">
        <v>15.968396253855211</v>
      </c>
      <c r="CW45">
        <v>15.994636348650879</v>
      </c>
      <c r="DO45">
        <v>0.04</v>
      </c>
      <c r="DP45" t="s">
        <v>27</v>
      </c>
      <c r="DQ45">
        <v>11.25366420211108</v>
      </c>
      <c r="DR45">
        <v>11.269551226603044</v>
      </c>
      <c r="DS45">
        <v>11.30145285413937</v>
      </c>
      <c r="DT45">
        <v>11.349543088732917</v>
      </c>
      <c r="DU45">
        <v>11.413886045459897</v>
      </c>
      <c r="DV45">
        <v>11.49421961972423</v>
      </c>
      <c r="DW45">
        <v>11.589708668485361</v>
      </c>
      <c r="DX45">
        <v>11.698716159578</v>
      </c>
      <c r="DY45">
        <v>11.81865849650235</v>
      </c>
      <c r="DZ45">
        <v>11.946015480709603</v>
      </c>
      <c r="EA45">
        <v>12.076540021043122</v>
      </c>
      <c r="EB45">
        <v>12.205649901758422</v>
      </c>
      <c r="EC45">
        <v>12.328903991781345</v>
      </c>
      <c r="ED45">
        <v>12.442422336555413</v>
      </c>
      <c r="EE45">
        <v>12.543145487577839</v>
      </c>
      <c r="EF45">
        <v>12.628904320999553</v>
      </c>
      <c r="EG45">
        <v>12.698334427380777</v>
      </c>
      <c r="EH45">
        <v>12.750697597309236</v>
      </c>
      <c r="EI45">
        <v>12.785672879877319</v>
      </c>
      <c r="EJ45">
        <v>12.80316555739989</v>
      </c>
      <c r="EL45">
        <v>0.04</v>
      </c>
      <c r="EM45" t="s">
        <v>27</v>
      </c>
      <c r="EN45">
        <v>10.534542288177004</v>
      </c>
      <c r="EO45">
        <v>10.538019083582405</v>
      </c>
      <c r="EP45">
        <v>10.545192586766369</v>
      </c>
      <c r="EQ45">
        <v>10.556450624846287</v>
      </c>
      <c r="ER45">
        <v>10.57224827635506</v>
      </c>
      <c r="ES45">
        <v>10.592967322181565</v>
      </c>
      <c r="ET45">
        <v>10.618753565365365</v>
      </c>
      <c r="EU45">
        <v>10.649361903026714</v>
      </c>
      <c r="EV45">
        <v>10.684050677105859</v>
      </c>
      <c r="EW45">
        <v>10.721570054545708</v>
      </c>
      <c r="EX45">
        <v>10.760273552058411</v>
      </c>
      <c r="EY45">
        <v>10.798342138004138</v>
      </c>
      <c r="EZ45">
        <v>10.834059493848326</v>
      </c>
      <c r="FA45">
        <v>10.866049641275566</v>
      </c>
      <c r="FB45">
        <v>10.893411134531425</v>
      </c>
      <c r="FC45">
        <v>10.91573057867835</v>
      </c>
      <c r="FD45">
        <v>10.932998429289569</v>
      </c>
      <c r="FE45">
        <v>10.945468196454861</v>
      </c>
      <c r="FF45">
        <v>10.953500070168047</v>
      </c>
      <c r="FG45">
        <v>10.957420811811819</v>
      </c>
      <c r="FI45">
        <v>0.84</v>
      </c>
      <c r="FJ45" t="s">
        <v>27</v>
      </c>
      <c r="FK45">
        <v>13.607107965381713</v>
      </c>
      <c r="FL45">
        <v>13.633393333598866</v>
      </c>
      <c r="FM45">
        <v>13.685938566225065</v>
      </c>
      <c r="FN45">
        <v>13.764590202402294</v>
      </c>
      <c r="FO45">
        <v>13.868871666009671</v>
      </c>
      <c r="FP45">
        <v>13.997718493845746</v>
      </c>
      <c r="FQ45">
        <v>14.149186080251772</v>
      </c>
      <c r="FR45">
        <v>14.32019529674014</v>
      </c>
      <c r="FS45">
        <v>14.506400973449455</v>
      </c>
      <c r="FT45">
        <v>14.702268709848989</v>
      </c>
      <c r="FU45">
        <v>14.901407729708298</v>
      </c>
      <c r="FV45">
        <v>15.097124363621534</v>
      </c>
      <c r="FW45">
        <v>15.283060942910629</v>
      </c>
      <c r="FX45">
        <v>15.453737304698777</v>
      </c>
      <c r="FY45">
        <v>15.604865937491475</v>
      </c>
      <c r="FZ45">
        <v>15.733413352041786</v>
      </c>
      <c r="GA45">
        <v>15.837460620294703</v>
      </c>
      <c r="GB45">
        <v>15.915949429550396</v>
      </c>
      <c r="GC45">
        <v>15.968396253855211</v>
      </c>
      <c r="GD45">
        <v>15.994636348650879</v>
      </c>
    </row>
    <row r="46" spans="1:186">
      <c r="A46" s="9">
        <v>0</v>
      </c>
      <c r="B46" t="s">
        <v>28</v>
      </c>
      <c r="C46">
        <v>10</v>
      </c>
      <c r="D46">
        <v>10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10</v>
      </c>
      <c r="L46">
        <v>10</v>
      </c>
      <c r="M46">
        <v>10</v>
      </c>
      <c r="N46">
        <v>10</v>
      </c>
      <c r="O46">
        <v>10</v>
      </c>
      <c r="P46">
        <v>10</v>
      </c>
      <c r="Q46">
        <v>10</v>
      </c>
      <c r="R46">
        <v>10</v>
      </c>
      <c r="S46">
        <v>10</v>
      </c>
      <c r="T46">
        <v>10</v>
      </c>
      <c r="U46">
        <v>10</v>
      </c>
      <c r="V46">
        <v>10</v>
      </c>
      <c r="BE46" s="9">
        <v>0</v>
      </c>
      <c r="BF46" t="s">
        <v>28</v>
      </c>
      <c r="BG46">
        <v>10</v>
      </c>
      <c r="BH46">
        <v>10</v>
      </c>
      <c r="BI46">
        <v>10</v>
      </c>
      <c r="BJ46">
        <v>10</v>
      </c>
      <c r="BK46">
        <v>10</v>
      </c>
      <c r="BL46">
        <v>10</v>
      </c>
      <c r="BM46">
        <v>10</v>
      </c>
      <c r="BN46">
        <v>10</v>
      </c>
      <c r="BO46">
        <v>10</v>
      </c>
      <c r="BP46">
        <v>10</v>
      </c>
      <c r="BQ46">
        <v>10</v>
      </c>
      <c r="BR46">
        <v>10</v>
      </c>
      <c r="BS46">
        <v>10</v>
      </c>
      <c r="BT46">
        <v>10</v>
      </c>
      <c r="BU46">
        <v>10</v>
      </c>
      <c r="BV46">
        <v>10</v>
      </c>
      <c r="BW46">
        <v>10</v>
      </c>
      <c r="BX46">
        <v>10</v>
      </c>
      <c r="BY46">
        <v>10</v>
      </c>
      <c r="BZ46">
        <v>10</v>
      </c>
      <c r="CB46" s="9">
        <v>0</v>
      </c>
      <c r="CC46" t="s">
        <v>28</v>
      </c>
      <c r="CD46">
        <v>10</v>
      </c>
      <c r="CE46">
        <v>10</v>
      </c>
      <c r="CF46">
        <v>10</v>
      </c>
      <c r="CG46">
        <v>10</v>
      </c>
      <c r="CH46">
        <v>10</v>
      </c>
      <c r="CI46">
        <v>10</v>
      </c>
      <c r="CJ46">
        <v>10</v>
      </c>
      <c r="CK46">
        <v>10</v>
      </c>
      <c r="CL46">
        <v>10</v>
      </c>
      <c r="CM46">
        <v>10</v>
      </c>
      <c r="CN46">
        <v>10</v>
      </c>
      <c r="CO46">
        <v>10</v>
      </c>
      <c r="CP46">
        <v>10</v>
      </c>
      <c r="CQ46">
        <v>10</v>
      </c>
      <c r="CR46">
        <v>10</v>
      </c>
      <c r="CS46">
        <v>10</v>
      </c>
      <c r="CT46">
        <v>10</v>
      </c>
      <c r="CU46">
        <v>10</v>
      </c>
      <c r="CV46">
        <v>10</v>
      </c>
      <c r="CW46">
        <v>10</v>
      </c>
      <c r="DO46" s="9">
        <v>0</v>
      </c>
      <c r="DP46" t="s">
        <v>28</v>
      </c>
      <c r="DQ46">
        <v>10</v>
      </c>
      <c r="DR46">
        <v>10</v>
      </c>
      <c r="DS46">
        <v>10</v>
      </c>
      <c r="DT46">
        <v>10</v>
      </c>
      <c r="DU46">
        <v>10</v>
      </c>
      <c r="DV46">
        <v>10</v>
      </c>
      <c r="DW46">
        <v>10</v>
      </c>
      <c r="DX46">
        <v>10</v>
      </c>
      <c r="DY46">
        <v>10</v>
      </c>
      <c r="DZ46">
        <v>10</v>
      </c>
      <c r="EA46">
        <v>10</v>
      </c>
      <c r="EB46">
        <v>10</v>
      </c>
      <c r="EC46">
        <v>10</v>
      </c>
      <c r="ED46">
        <v>10</v>
      </c>
      <c r="EE46">
        <v>10</v>
      </c>
      <c r="EF46">
        <v>10</v>
      </c>
      <c r="EG46">
        <v>10</v>
      </c>
      <c r="EH46">
        <v>10</v>
      </c>
      <c r="EI46">
        <v>10</v>
      </c>
      <c r="EJ46">
        <v>10</v>
      </c>
      <c r="EL46" s="9">
        <v>0</v>
      </c>
      <c r="EM46" t="s">
        <v>28</v>
      </c>
      <c r="EN46">
        <v>10</v>
      </c>
      <c r="EO46">
        <v>10</v>
      </c>
      <c r="EP46">
        <v>10</v>
      </c>
      <c r="EQ46">
        <v>10</v>
      </c>
      <c r="ER46">
        <v>10</v>
      </c>
      <c r="ES46">
        <v>10</v>
      </c>
      <c r="ET46">
        <v>10</v>
      </c>
      <c r="EU46">
        <v>10</v>
      </c>
      <c r="EV46">
        <v>10</v>
      </c>
      <c r="EW46">
        <v>10</v>
      </c>
      <c r="EX46">
        <v>10</v>
      </c>
      <c r="EY46">
        <v>10</v>
      </c>
      <c r="EZ46">
        <v>10</v>
      </c>
      <c r="FA46">
        <v>10</v>
      </c>
      <c r="FB46">
        <v>10</v>
      </c>
      <c r="FC46">
        <v>10</v>
      </c>
      <c r="FD46">
        <v>10</v>
      </c>
      <c r="FE46">
        <v>10</v>
      </c>
      <c r="FF46">
        <v>10</v>
      </c>
      <c r="FG46">
        <v>10</v>
      </c>
      <c r="FI46" s="9">
        <v>0</v>
      </c>
      <c r="FJ46" t="s">
        <v>28</v>
      </c>
      <c r="FK46">
        <v>10</v>
      </c>
      <c r="FL46">
        <v>10</v>
      </c>
      <c r="FM46">
        <v>10</v>
      </c>
      <c r="FN46">
        <v>10</v>
      </c>
      <c r="FO46">
        <v>10</v>
      </c>
      <c r="FP46">
        <v>10</v>
      </c>
      <c r="FQ46">
        <v>10</v>
      </c>
      <c r="FR46">
        <v>10</v>
      </c>
      <c r="FS46">
        <v>10</v>
      </c>
      <c r="FT46">
        <v>10</v>
      </c>
      <c r="FU46">
        <v>10</v>
      </c>
      <c r="FV46">
        <v>10</v>
      </c>
      <c r="FW46">
        <v>10</v>
      </c>
      <c r="FX46">
        <v>10</v>
      </c>
      <c r="FY46">
        <v>10</v>
      </c>
      <c r="FZ46">
        <v>10</v>
      </c>
      <c r="GA46">
        <v>10</v>
      </c>
      <c r="GB46">
        <v>10</v>
      </c>
      <c r="GC46">
        <v>10</v>
      </c>
      <c r="GD46">
        <v>10</v>
      </c>
    </row>
    <row r="47" spans="1:186">
      <c r="A47" s="9">
        <v>0.1</v>
      </c>
      <c r="B47" t="s">
        <v>29</v>
      </c>
      <c r="C47">
        <v>-4.75</v>
      </c>
      <c r="D47">
        <v>-4.25</v>
      </c>
      <c r="E47">
        <v>-3.75</v>
      </c>
      <c r="F47">
        <v>-3.25</v>
      </c>
      <c r="G47">
        <v>-2.75</v>
      </c>
      <c r="H47">
        <v>-2.25</v>
      </c>
      <c r="I47">
        <v>-1.75</v>
      </c>
      <c r="J47">
        <v>-1.25</v>
      </c>
      <c r="K47">
        <v>-0.75</v>
      </c>
      <c r="L47">
        <v>-0.25</v>
      </c>
      <c r="M47" s="6">
        <v>0.25</v>
      </c>
      <c r="N47">
        <v>0.75</v>
      </c>
      <c r="O47">
        <v>1.25</v>
      </c>
      <c r="P47">
        <v>1.75</v>
      </c>
      <c r="Q47">
        <v>2.25</v>
      </c>
      <c r="R47">
        <v>2.75</v>
      </c>
      <c r="S47">
        <v>3.25</v>
      </c>
      <c r="T47">
        <v>3.75</v>
      </c>
      <c r="U47">
        <v>4.25</v>
      </c>
      <c r="V47">
        <v>4.75</v>
      </c>
      <c r="BE47" s="9">
        <v>1</v>
      </c>
      <c r="BF47" t="s">
        <v>29</v>
      </c>
      <c r="BG47">
        <v>-4.75</v>
      </c>
      <c r="BH47">
        <v>-4.25</v>
      </c>
      <c r="BI47">
        <v>-3.75</v>
      </c>
      <c r="BJ47">
        <v>-3.25</v>
      </c>
      <c r="BK47">
        <v>-2.75</v>
      </c>
      <c r="BL47">
        <v>-2.25</v>
      </c>
      <c r="BM47">
        <v>-1.75</v>
      </c>
      <c r="BN47">
        <v>-1.25</v>
      </c>
      <c r="BO47">
        <v>-0.75</v>
      </c>
      <c r="BP47">
        <v>-0.25</v>
      </c>
      <c r="BQ47" s="6">
        <v>0.25</v>
      </c>
      <c r="BR47">
        <v>0.75</v>
      </c>
      <c r="BS47">
        <v>1.25</v>
      </c>
      <c r="BT47">
        <v>1.75</v>
      </c>
      <c r="BU47">
        <v>2.25</v>
      </c>
      <c r="BV47">
        <v>2.75</v>
      </c>
      <c r="BW47">
        <v>3.25</v>
      </c>
      <c r="BX47">
        <v>3.75</v>
      </c>
      <c r="BY47">
        <v>4.25</v>
      </c>
      <c r="BZ47">
        <v>4.75</v>
      </c>
      <c r="CB47" s="9">
        <v>0.1</v>
      </c>
      <c r="CC47" t="s">
        <v>29</v>
      </c>
      <c r="CD47">
        <v>-4.75</v>
      </c>
      <c r="CE47">
        <v>-4.25</v>
      </c>
      <c r="CF47">
        <v>-3.75</v>
      </c>
      <c r="CG47">
        <v>-3.25</v>
      </c>
      <c r="CH47">
        <v>-2.75</v>
      </c>
      <c r="CI47">
        <v>-2.25</v>
      </c>
      <c r="CJ47">
        <v>-1.75</v>
      </c>
      <c r="CK47">
        <v>-1.25</v>
      </c>
      <c r="CL47">
        <v>-0.75</v>
      </c>
      <c r="CM47">
        <v>-0.25</v>
      </c>
      <c r="CN47" s="6">
        <v>0.25</v>
      </c>
      <c r="CO47">
        <v>0.75</v>
      </c>
      <c r="CP47">
        <v>1.25</v>
      </c>
      <c r="CQ47">
        <v>1.75</v>
      </c>
      <c r="CR47">
        <v>2.25</v>
      </c>
      <c r="CS47">
        <v>2.75</v>
      </c>
      <c r="CT47">
        <v>3.25</v>
      </c>
      <c r="CU47">
        <v>3.75</v>
      </c>
      <c r="CV47">
        <v>4.25</v>
      </c>
      <c r="CW47">
        <v>4.75</v>
      </c>
      <c r="DO47" s="9">
        <v>0.1</v>
      </c>
      <c r="DP47" t="s">
        <v>29</v>
      </c>
      <c r="DQ47">
        <v>-4.75</v>
      </c>
      <c r="DR47">
        <v>-4.25</v>
      </c>
      <c r="DS47">
        <v>-3.75</v>
      </c>
      <c r="DT47">
        <v>-3.25</v>
      </c>
      <c r="DU47">
        <v>-2.75</v>
      </c>
      <c r="DV47">
        <v>-2.25</v>
      </c>
      <c r="DW47">
        <v>-1.75</v>
      </c>
      <c r="DX47">
        <v>-1.25</v>
      </c>
      <c r="DY47">
        <v>-0.75</v>
      </c>
      <c r="DZ47">
        <v>-0.25</v>
      </c>
      <c r="EA47" s="6">
        <v>0.25</v>
      </c>
      <c r="EB47">
        <v>0.75</v>
      </c>
      <c r="EC47">
        <v>1.25</v>
      </c>
      <c r="ED47">
        <v>1.75</v>
      </c>
      <c r="EE47">
        <v>2.25</v>
      </c>
      <c r="EF47">
        <v>2.75</v>
      </c>
      <c r="EG47">
        <v>3.25</v>
      </c>
      <c r="EH47">
        <v>3.75</v>
      </c>
      <c r="EI47">
        <v>4.25</v>
      </c>
      <c r="EJ47">
        <v>4.75</v>
      </c>
      <c r="EL47" s="9">
        <v>1</v>
      </c>
      <c r="EM47" t="s">
        <v>29</v>
      </c>
      <c r="EN47">
        <v>-4.75</v>
      </c>
      <c r="EO47">
        <v>-4.25</v>
      </c>
      <c r="EP47">
        <v>-3.75</v>
      </c>
      <c r="EQ47">
        <v>-3.25</v>
      </c>
      <c r="ER47">
        <v>-2.75</v>
      </c>
      <c r="ES47">
        <v>-2.25</v>
      </c>
      <c r="ET47">
        <v>-1.75</v>
      </c>
      <c r="EU47">
        <v>-1.25</v>
      </c>
      <c r="EV47">
        <v>-0.75</v>
      </c>
      <c r="EW47">
        <v>-0.25</v>
      </c>
      <c r="EX47" s="6">
        <v>0.25</v>
      </c>
      <c r="EY47">
        <v>0.75</v>
      </c>
      <c r="EZ47">
        <v>1.25</v>
      </c>
      <c r="FA47">
        <v>1.75</v>
      </c>
      <c r="FB47">
        <v>2.25</v>
      </c>
      <c r="FC47">
        <v>2.75</v>
      </c>
      <c r="FD47">
        <v>3.25</v>
      </c>
      <c r="FE47">
        <v>3.75</v>
      </c>
      <c r="FF47">
        <v>4.25</v>
      </c>
      <c r="FG47">
        <v>4.75</v>
      </c>
      <c r="FI47" s="9">
        <v>0.1</v>
      </c>
      <c r="FJ47" t="s">
        <v>29</v>
      </c>
      <c r="FK47">
        <v>-4.75</v>
      </c>
      <c r="FL47">
        <v>-4.25</v>
      </c>
      <c r="FM47">
        <v>-3.75</v>
      </c>
      <c r="FN47">
        <v>-3.25</v>
      </c>
      <c r="FO47">
        <v>-2.75</v>
      </c>
      <c r="FP47">
        <v>-2.25</v>
      </c>
      <c r="FQ47">
        <v>-1.75</v>
      </c>
      <c r="FR47">
        <v>-1.25</v>
      </c>
      <c r="FS47">
        <v>-0.75</v>
      </c>
      <c r="FT47">
        <v>-0.25</v>
      </c>
      <c r="FU47" s="6">
        <v>0.25</v>
      </c>
      <c r="FV47">
        <v>0.75</v>
      </c>
      <c r="FW47">
        <v>1.25</v>
      </c>
      <c r="FX47">
        <v>1.75</v>
      </c>
      <c r="FY47">
        <v>2.25</v>
      </c>
      <c r="FZ47">
        <v>2.75</v>
      </c>
      <c r="GA47">
        <v>3.25</v>
      </c>
      <c r="GB47">
        <v>3.75</v>
      </c>
      <c r="GC47">
        <v>4.25</v>
      </c>
      <c r="GD47">
        <v>4.75</v>
      </c>
    </row>
    <row r="48" spans="1:186">
      <c r="C48" s="6">
        <v>-7.9918031920224202</v>
      </c>
      <c r="D48" s="6">
        <v>-8.0442043339863716</v>
      </c>
      <c r="E48" s="6">
        <v>-8.1558831285674245</v>
      </c>
      <c r="F48" s="6">
        <v>-8.3418762145269962</v>
      </c>
      <c r="G48" s="6">
        <v>-8.6282320825140957</v>
      </c>
      <c r="H48" s="6">
        <v>-9.0570134516723968</v>
      </c>
      <c r="I48" s="6">
        <v>-9.6943658798421986</v>
      </c>
      <c r="J48" s="6">
        <v>-10.643497735330532</v>
      </c>
      <c r="K48" s="6">
        <v>-12.071549627589533</v>
      </c>
      <c r="L48" s="6">
        <v>-14.313387397454379</v>
      </c>
      <c r="M48" s="6">
        <v>3.8013780233733354</v>
      </c>
      <c r="N48" s="6">
        <v>3.4493770233619157</v>
      </c>
      <c r="O48" s="6">
        <v>3.14595660209197</v>
      </c>
      <c r="P48" s="6">
        <v>2.8979306998291392</v>
      </c>
      <c r="Q48" s="6">
        <v>2.702674065950299</v>
      </c>
      <c r="R48" s="6">
        <v>2.5534903676057832</v>
      </c>
      <c r="S48" s="6">
        <v>2.4432469825912957</v>
      </c>
      <c r="T48" s="6">
        <v>2.3658656097182997</v>
      </c>
      <c r="U48" s="6">
        <v>2.3167744229577352</v>
      </c>
      <c r="V48" s="6">
        <v>2.2929695112918185</v>
      </c>
      <c r="BF48" t="s">
        <v>0</v>
      </c>
      <c r="BG48" s="6">
        <v>-6.6772039515970318</v>
      </c>
      <c r="BH48" s="6">
        <v>-6.7023276569625274</v>
      </c>
      <c r="BI48" s="6">
        <v>-6.7569925582191352</v>
      </c>
      <c r="BJ48" s="6">
        <v>-6.8508469207067275</v>
      </c>
      <c r="BK48" s="6">
        <v>-7.00057730787863</v>
      </c>
      <c r="BL48" s="6">
        <v>-7.2330836642640186</v>
      </c>
      <c r="BM48" s="6">
        <v>-7.5906165653472231</v>
      </c>
      <c r="BN48" s="6">
        <v>-8.139070249482188</v>
      </c>
      <c r="BO48" s="6">
        <v>-8.9850223866020755</v>
      </c>
      <c r="BP48" s="6">
        <v>-10.340078407917785</v>
      </c>
      <c r="BQ48" s="6">
        <v>0.61308554669435733</v>
      </c>
      <c r="BR48" s="6">
        <v>0.5894030263445531</v>
      </c>
      <c r="BS48" s="6">
        <v>0.56856651497966659</v>
      </c>
      <c r="BT48" s="6">
        <v>0.55140762554152212</v>
      </c>
      <c r="BU48" s="6">
        <v>0.53790988525600991</v>
      </c>
      <c r="BV48" s="6">
        <v>0.52766578068355829</v>
      </c>
      <c r="BW48" s="6">
        <v>0.52017499310399129</v>
      </c>
      <c r="BX48" s="6">
        <v>0.51498018546815705</v>
      </c>
      <c r="BY48" s="6">
        <v>0.51172092004858494</v>
      </c>
      <c r="BZ48" s="6">
        <v>0.51015271593546885</v>
      </c>
      <c r="CC48" t="s">
        <v>0</v>
      </c>
      <c r="CD48" s="6">
        <v>-7.8948053985783728</v>
      </c>
      <c r="CE48" s="6">
        <v>-7.9506825495640472</v>
      </c>
      <c r="CF48" s="6">
        <v>-8.0699135634708679</v>
      </c>
      <c r="CG48" s="6">
        <v>-8.2688932788302942</v>
      </c>
      <c r="CH48" s="6">
        <v>-8.5761643103624881</v>
      </c>
      <c r="CI48" s="6">
        <v>-9.0381803616250522</v>
      </c>
      <c r="CJ48" s="6">
        <v>-9.7289095506790719</v>
      </c>
      <c r="CK48" s="6">
        <v>-10.766198463856313</v>
      </c>
      <c r="CL48" s="6">
        <v>-12.34760411099033</v>
      </c>
      <c r="CM48" s="6">
        <v>-14.884712585301871</v>
      </c>
      <c r="CN48" s="6">
        <v>12.037587711937952</v>
      </c>
      <c r="CO48" s="6">
        <v>3.0180903506937735</v>
      </c>
      <c r="CP48" s="6">
        <v>2.8910292658723482</v>
      </c>
      <c r="CQ48" s="6">
        <v>2.7443944277342318</v>
      </c>
      <c r="CR48" s="6">
        <v>2.612512054968275</v>
      </c>
      <c r="CS48" s="6">
        <v>2.5049687685892095</v>
      </c>
      <c r="CT48" s="6">
        <v>2.4226165200692629</v>
      </c>
      <c r="CU48" s="6">
        <v>2.3636175320431856</v>
      </c>
      <c r="CV48" s="6">
        <v>2.3257475887627757</v>
      </c>
      <c r="CW48" s="6">
        <v>2.3072724868230656</v>
      </c>
      <c r="CX48" s="6"/>
      <c r="CY48" s="6"/>
      <c r="CZ48" s="6"/>
      <c r="DA48" s="6"/>
      <c r="DB48" s="6"/>
      <c r="DP48" t="s">
        <v>0</v>
      </c>
      <c r="DQ48" s="6">
        <v>-7.0399239496832502</v>
      </c>
      <c r="DR48" s="6">
        <v>-7.0862484846176343</v>
      </c>
      <c r="DS48" s="6">
        <v>-7.1853857074451</v>
      </c>
      <c r="DT48" s="6">
        <v>-7.3515215253448796</v>
      </c>
      <c r="DU48" s="6">
        <v>-7.6092290956150146</v>
      </c>
      <c r="DV48" s="6">
        <v>-7.9981945738443949</v>
      </c>
      <c r="DW48" s="6">
        <v>-8.5808631343849786</v>
      </c>
      <c r="DX48" s="6">
        <v>-9.454797223052779</v>
      </c>
      <c r="DY48" s="6">
        <v>-10.778301643883939</v>
      </c>
      <c r="DZ48" s="6">
        <v>-12.868623698102722</v>
      </c>
      <c r="EA48" s="6">
        <v>4.2129426357236861</v>
      </c>
      <c r="EB48" s="6">
        <v>3.8856559046743038</v>
      </c>
      <c r="EC48" s="6">
        <v>3.6054539424741128</v>
      </c>
      <c r="ED48" s="6">
        <v>3.3779113694108456</v>
      </c>
      <c r="EE48" s="6">
        <v>3.1999772923436778</v>
      </c>
      <c r="EF48" s="6">
        <v>3.0649411520393608</v>
      </c>
      <c r="EG48" s="6">
        <v>2.9657938677482698</v>
      </c>
      <c r="EH48" s="6">
        <v>2.8965985738927666</v>
      </c>
      <c r="EI48" s="6">
        <v>2.8528995197081528</v>
      </c>
      <c r="EJ48" s="6">
        <v>2.8317712009481504</v>
      </c>
      <c r="EM48" t="s">
        <v>0</v>
      </c>
      <c r="EN48" s="6">
        <v>-6.4740762388302722</v>
      </c>
      <c r="EO48" s="6">
        <v>-6.4986032347238174</v>
      </c>
      <c r="EP48" s="6">
        <v>-6.5519697960345136</v>
      </c>
      <c r="EQ48" s="6">
        <v>-6.6435956820273683</v>
      </c>
      <c r="ER48" s="6">
        <v>-6.7897734661744877</v>
      </c>
      <c r="ES48" s="6">
        <v>-7.0167688313306149</v>
      </c>
      <c r="ET48" s="6">
        <v>-7.3658339790922307</v>
      </c>
      <c r="EU48" s="6">
        <v>-7.9012939756627985</v>
      </c>
      <c r="EV48" s="6">
        <v>-8.7271483678196269</v>
      </c>
      <c r="EW48" s="6">
        <v>-10.04977684826545</v>
      </c>
      <c r="EX48" s="6">
        <v>0.6227370997087549</v>
      </c>
      <c r="EY48" s="6">
        <v>0.5996320871390749</v>
      </c>
      <c r="EZ48" s="6">
        <v>0.57931365606100782</v>
      </c>
      <c r="FA48" s="6">
        <v>0.56259380206177434</v>
      </c>
      <c r="FB48" s="6">
        <v>0.54945391181728553</v>
      </c>
      <c r="FC48" s="6">
        <v>0.53949241451660823</v>
      </c>
      <c r="FD48" s="6">
        <v>0.53221685282080333</v>
      </c>
      <c r="FE48" s="6">
        <v>0.5271770337669387</v>
      </c>
      <c r="FF48" s="6">
        <v>0.52401803915700329</v>
      </c>
      <c r="FG48" s="6">
        <v>0.52249906000070856</v>
      </c>
      <c r="FJ48" t="s">
        <v>0</v>
      </c>
      <c r="FK48" s="6">
        <v>-7.8948053985783728</v>
      </c>
      <c r="FL48" s="6">
        <v>-7.9506825495640472</v>
      </c>
      <c r="FM48" s="6">
        <v>-8.0699135634708679</v>
      </c>
      <c r="FN48" s="6">
        <v>-8.2688932788302942</v>
      </c>
      <c r="FO48" s="6">
        <v>-8.5761643103624881</v>
      </c>
      <c r="FP48" s="6">
        <v>-9.0381803616250522</v>
      </c>
      <c r="FQ48" s="6">
        <v>-9.7289095506790719</v>
      </c>
      <c r="FR48" s="6">
        <v>-10.766198463856313</v>
      </c>
      <c r="FS48" s="6">
        <v>-12.34760411099033</v>
      </c>
      <c r="FT48" s="6">
        <v>-14.884712585301871</v>
      </c>
      <c r="FU48" s="6">
        <v>12.037587711937952</v>
      </c>
      <c r="FV48" s="6">
        <v>3.0180903506937735</v>
      </c>
      <c r="FW48" s="6">
        <v>2.8910292658723482</v>
      </c>
      <c r="FX48" s="6">
        <v>2.7443944277342318</v>
      </c>
      <c r="FY48" s="6">
        <v>2.612512054968275</v>
      </c>
      <c r="FZ48" s="6">
        <v>2.5049687685892095</v>
      </c>
      <c r="GA48" s="6">
        <v>2.4226165200692629</v>
      </c>
      <c r="GB48" s="6">
        <v>2.3636175320431856</v>
      </c>
      <c r="GC48" s="6">
        <v>2.3257475887627757</v>
      </c>
      <c r="GD48" s="6">
        <v>2.3072724868230656</v>
      </c>
    </row>
    <row r="49" spans="1:186">
      <c r="A49" s="17"/>
      <c r="C49" s="6"/>
      <c r="D49" t="s">
        <v>30</v>
      </c>
      <c r="G49" s="6"/>
      <c r="I49" s="6">
        <v>12.852948045617495</v>
      </c>
      <c r="K49">
        <v>12.40534060501278</v>
      </c>
      <c r="M49">
        <v>16.881415011059939</v>
      </c>
      <c r="N49">
        <v>15.538986397509285</v>
      </c>
      <c r="O49">
        <v>14.342603047421848</v>
      </c>
      <c r="P49">
        <v>13.336035700395721</v>
      </c>
      <c r="Q49">
        <v>12.522092213662781</v>
      </c>
      <c r="R49">
        <v>11.884478656750446</v>
      </c>
      <c r="S49">
        <v>11.402590783973654</v>
      </c>
      <c r="T49">
        <v>11.057868793556128</v>
      </c>
      <c r="U49">
        <v>10.835990677587041</v>
      </c>
      <c r="V49">
        <v>10.727419174258118</v>
      </c>
      <c r="BE49" s="17">
        <v>2.4777350048726903</v>
      </c>
      <c r="BF49">
        <v>9.9502487562189053E-3</v>
      </c>
      <c r="BG49" s="6"/>
      <c r="BH49" t="s">
        <v>30</v>
      </c>
      <c r="BK49" s="6"/>
      <c r="BM49" s="6">
        <v>2.5986377747583225</v>
      </c>
      <c r="BO49">
        <v>2.5736545377201492</v>
      </c>
      <c r="BQ49">
        <v>2.8234869081018812</v>
      </c>
      <c r="BR49">
        <v>2.7511655740755545</v>
      </c>
      <c r="BS49">
        <v>2.6845390852984812</v>
      </c>
      <c r="BT49">
        <v>2.6274513299301518</v>
      </c>
      <c r="BU49">
        <v>2.5808299527510838</v>
      </c>
      <c r="BV49">
        <v>2.5441567030717622</v>
      </c>
      <c r="BW49">
        <v>2.5164336828068778</v>
      </c>
      <c r="BX49">
        <v>2.4966417680082293</v>
      </c>
      <c r="BY49">
        <v>2.4839377386665138</v>
      </c>
      <c r="BZ49">
        <v>2.4777350048726903</v>
      </c>
      <c r="CB49" s="17">
        <v>10.434611327800935</v>
      </c>
      <c r="CC49">
        <v>9.5238095238095233E-2</v>
      </c>
      <c r="CD49" s="6"/>
      <c r="CE49" t="s">
        <v>30</v>
      </c>
      <c r="CH49" s="6"/>
      <c r="CJ49" s="6">
        <v>16.065339847411884</v>
      </c>
      <c r="CL49">
        <v>11.514009604996026</v>
      </c>
      <c r="CN49">
        <v>57.027312029154594</v>
      </c>
      <c r="CO49">
        <v>13.077980860028893</v>
      </c>
      <c r="CP49">
        <v>12.740301010275758</v>
      </c>
      <c r="CQ49">
        <v>12.226590003132312</v>
      </c>
      <c r="CR49">
        <v>11.7205621524345</v>
      </c>
      <c r="CS49">
        <v>11.2853987010519</v>
      </c>
      <c r="CT49">
        <v>10.939298228197901</v>
      </c>
      <c r="CU49">
        <v>10.684213260948304</v>
      </c>
      <c r="CV49">
        <v>10.51713090109374</v>
      </c>
      <c r="CW49">
        <v>10.434611327800935</v>
      </c>
      <c r="DO49" s="17">
        <v>13.252530921263801</v>
      </c>
      <c r="DP49">
        <v>9.5238095238095233E-2</v>
      </c>
      <c r="DQ49" s="6"/>
      <c r="DR49" t="s">
        <v>30</v>
      </c>
      <c r="DU49" s="6"/>
      <c r="DW49" s="6">
        <v>15.15662764134019</v>
      </c>
      <c r="DY49">
        <v>14.751674234950295</v>
      </c>
      <c r="EA49">
        <v>18.801208298849261</v>
      </c>
      <c r="EB49">
        <v>17.575251019876305</v>
      </c>
      <c r="EC49">
        <v>16.488843337835714</v>
      </c>
      <c r="ED49">
        <v>15.579663214259186</v>
      </c>
      <c r="EE49">
        <v>14.848333606534238</v>
      </c>
      <c r="EF49">
        <v>14.278364852846378</v>
      </c>
      <c r="EG49">
        <v>13.849642001640666</v>
      </c>
      <c r="EH49">
        <v>13.544205307002493</v>
      </c>
      <c r="EI49">
        <v>13.348233853293875</v>
      </c>
      <c r="EJ49">
        <v>13.252530921263801</v>
      </c>
      <c r="EL49" s="17">
        <v>2.5483120545255393</v>
      </c>
      <c r="EM49">
        <v>9.9502487562189053E-3</v>
      </c>
      <c r="EN49" s="6"/>
      <c r="EO49" t="s">
        <v>30</v>
      </c>
      <c r="ER49" s="6"/>
      <c r="ET49" s="6">
        <v>2.6627217655394864</v>
      </c>
      <c r="EV49">
        <v>2.6390008393950786</v>
      </c>
      <c r="EX49">
        <v>2.8762101008391578</v>
      </c>
      <c r="EY49">
        <v>2.8073579877016148</v>
      </c>
      <c r="EZ49">
        <v>2.7440027125128035</v>
      </c>
      <c r="FA49">
        <v>2.689800593483799</v>
      </c>
      <c r="FB49">
        <v>2.645614806467028</v>
      </c>
      <c r="FC49">
        <v>2.6109246679490474</v>
      </c>
      <c r="FD49">
        <v>2.5847515869743307</v>
      </c>
      <c r="FE49">
        <v>2.5660992881180649</v>
      </c>
      <c r="FF49">
        <v>2.5541438568234782</v>
      </c>
      <c r="FG49">
        <v>2.5483120545255393</v>
      </c>
      <c r="FI49" s="17">
        <v>10.434611327800935</v>
      </c>
      <c r="FJ49">
        <v>9.5238095238095233E-2</v>
      </c>
      <c r="FK49" s="6"/>
      <c r="FL49" t="s">
        <v>30</v>
      </c>
      <c r="FO49" s="6"/>
      <c r="FQ49" s="6">
        <v>16.065339847411884</v>
      </c>
      <c r="FS49">
        <v>11.514009604996026</v>
      </c>
      <c r="FU49">
        <v>57.027312029154594</v>
      </c>
      <c r="FV49">
        <v>13.077980860028893</v>
      </c>
      <c r="FW49">
        <v>12.740301010275758</v>
      </c>
      <c r="FX49">
        <v>12.226590003132312</v>
      </c>
      <c r="FY49">
        <v>11.7205621524345</v>
      </c>
      <c r="FZ49">
        <v>11.2853987010519</v>
      </c>
      <c r="GA49">
        <v>10.939298228197901</v>
      </c>
      <c r="GB49">
        <v>10.684213260948304</v>
      </c>
      <c r="GC49">
        <v>10.51713090109374</v>
      </c>
      <c r="GD49">
        <v>10.434611327800935</v>
      </c>
    </row>
    <row r="50" spans="1:186">
      <c r="C50" s="6"/>
      <c r="D50" t="s">
        <v>32</v>
      </c>
      <c r="F50" s="6"/>
      <c r="G50" s="6"/>
      <c r="H50" s="6"/>
      <c r="I50" s="6"/>
      <c r="J50" s="6"/>
      <c r="K50" s="6"/>
      <c r="L50" s="6"/>
      <c r="M50">
        <v>22.19882073170686</v>
      </c>
      <c r="N50">
        <v>20.830324741812657</v>
      </c>
      <c r="O50">
        <v>19.5781919923792</v>
      </c>
      <c r="P50">
        <v>18.49761860517031</v>
      </c>
      <c r="Q50">
        <v>17.601607953819851</v>
      </c>
      <c r="R50">
        <v>16.882572074414025</v>
      </c>
      <c r="S50">
        <v>16.327087647943589</v>
      </c>
      <c r="T50">
        <v>15.922272396907196</v>
      </c>
      <c r="U50">
        <v>15.658015732826756</v>
      </c>
      <c r="V50">
        <v>15.527563216930696</v>
      </c>
      <c r="BE50">
        <v>0</v>
      </c>
      <c r="BF50" t="s">
        <v>31</v>
      </c>
      <c r="BG50" s="6"/>
      <c r="BH50" t="s">
        <v>32</v>
      </c>
      <c r="BJ50" s="6"/>
      <c r="BK50" s="6"/>
      <c r="BL50" s="6"/>
      <c r="BM50" s="6"/>
      <c r="BN50" s="6"/>
      <c r="BO50" s="6"/>
      <c r="BP50" s="6"/>
      <c r="BQ50">
        <v>3.9652239037634067</v>
      </c>
      <c r="BR50">
        <v>3.9349445398623488</v>
      </c>
      <c r="BS50">
        <v>3.9056522067093744</v>
      </c>
      <c r="BT50">
        <v>3.8793158487046253</v>
      </c>
      <c r="BU50">
        <v>3.8567410998517881</v>
      </c>
      <c r="BV50">
        <v>3.8381257339751311</v>
      </c>
      <c r="BW50">
        <v>3.8234276426115863</v>
      </c>
      <c r="BX50">
        <v>3.8125359833565473</v>
      </c>
      <c r="BY50">
        <v>3.8053418807679416</v>
      </c>
      <c r="BZ50">
        <v>3.8017654909034553</v>
      </c>
      <c r="CB50">
        <v>0</v>
      </c>
      <c r="CC50" t="s">
        <v>31</v>
      </c>
      <c r="CD50" s="6"/>
      <c r="CE50" t="s">
        <v>32</v>
      </c>
      <c r="CG50" s="6"/>
      <c r="CH50" s="6"/>
      <c r="CI50" s="6"/>
      <c r="CJ50" s="6"/>
      <c r="CK50" s="6"/>
      <c r="CL50" s="6"/>
      <c r="CM50" s="6"/>
      <c r="CN50">
        <v>81.08175993881926</v>
      </c>
      <c r="CO50">
        <v>16.99157892857453</v>
      </c>
      <c r="CP50">
        <v>17.003933761133908</v>
      </c>
      <c r="CQ50">
        <v>16.651724686009437</v>
      </c>
      <c r="CR50">
        <v>16.213146339191486</v>
      </c>
      <c r="CS50">
        <v>15.796761206539752</v>
      </c>
      <c r="CT50">
        <v>15.445604706237443</v>
      </c>
      <c r="CU50">
        <v>15.176486497462097</v>
      </c>
      <c r="CV50">
        <v>14.995582561862186</v>
      </c>
      <c r="CW50">
        <v>14.904881887876012</v>
      </c>
      <c r="DO50">
        <v>0</v>
      </c>
      <c r="DP50" t="s">
        <v>31</v>
      </c>
      <c r="DQ50" s="6"/>
      <c r="DR50" t="s">
        <v>32</v>
      </c>
      <c r="DT50" s="6"/>
      <c r="DU50" s="6"/>
      <c r="DV50" s="6"/>
      <c r="DW50" s="6"/>
      <c r="DX50" s="6"/>
      <c r="DY50" s="6"/>
      <c r="DZ50" s="6"/>
      <c r="EA50">
        <v>25.311663669012795</v>
      </c>
      <c r="EB50">
        <v>24.136176045750897</v>
      </c>
      <c r="EC50">
        <v>23.068226202728297</v>
      </c>
      <c r="ED50">
        <v>22.152072705500991</v>
      </c>
      <c r="EE50">
        <v>21.396475909865703</v>
      </c>
      <c r="EF50">
        <v>20.793058355006188</v>
      </c>
      <c r="EG50">
        <v>20.328860817238741</v>
      </c>
      <c r="EH50">
        <v>19.991741002786195</v>
      </c>
      <c r="EI50">
        <v>19.772239627312512</v>
      </c>
      <c r="EJ50">
        <v>19.66405219719142</v>
      </c>
      <c r="EL50">
        <v>0</v>
      </c>
      <c r="EM50" t="s">
        <v>31</v>
      </c>
      <c r="EN50" s="6"/>
      <c r="EO50" t="s">
        <v>32</v>
      </c>
      <c r="EQ50" s="6"/>
      <c r="ER50" s="6"/>
      <c r="ES50" s="6"/>
      <c r="ET50" s="6"/>
      <c r="EU50" s="6"/>
      <c r="EV50" s="6"/>
      <c r="EW50" s="6"/>
      <c r="EX50">
        <v>4.0510236138508695</v>
      </c>
      <c r="EY50">
        <v>4.0269624061342526</v>
      </c>
      <c r="EZ50">
        <v>4.0038098116556329</v>
      </c>
      <c r="FA50">
        <v>3.9830838785948566</v>
      </c>
      <c r="FB50">
        <v>3.9653859544376151</v>
      </c>
      <c r="FC50">
        <v>3.9508411119206213</v>
      </c>
      <c r="FD50">
        <v>3.9393899048406831</v>
      </c>
      <c r="FE50">
        <v>3.9309238758051346</v>
      </c>
      <c r="FF50">
        <v>3.9253414169573189</v>
      </c>
      <c r="FG50">
        <v>3.9225690936595865</v>
      </c>
      <c r="FI50">
        <v>0</v>
      </c>
      <c r="FJ50" t="s">
        <v>31</v>
      </c>
      <c r="FK50" s="6"/>
      <c r="FL50" t="s">
        <v>32</v>
      </c>
      <c r="FN50" s="6"/>
      <c r="FO50" s="6"/>
      <c r="FP50" s="6"/>
      <c r="FQ50" s="6"/>
      <c r="FR50" s="6"/>
      <c r="FS50" s="6"/>
      <c r="FT50" s="6"/>
      <c r="FU50">
        <v>81.08175993881926</v>
      </c>
      <c r="FV50">
        <v>16.99157892857453</v>
      </c>
      <c r="FW50">
        <v>17.003933761133908</v>
      </c>
      <c r="FX50">
        <v>16.651724686009437</v>
      </c>
      <c r="FY50">
        <v>16.213146339191486</v>
      </c>
      <c r="FZ50">
        <v>15.796761206539752</v>
      </c>
      <c r="GA50">
        <v>15.445604706237443</v>
      </c>
      <c r="GB50">
        <v>15.176486497462097</v>
      </c>
      <c r="GC50">
        <v>14.995582561862186</v>
      </c>
      <c r="GD50">
        <v>14.904881887876012</v>
      </c>
    </row>
    <row r="51" spans="1:186">
      <c r="C51" s="6"/>
      <c r="D51" s="6"/>
      <c r="E51" s="6"/>
      <c r="F51" s="6"/>
      <c r="G51" s="6"/>
      <c r="H51" s="6"/>
      <c r="I51" s="6"/>
      <c r="J51" s="21"/>
      <c r="K51" s="6"/>
      <c r="L51" s="20">
        <v>20</v>
      </c>
      <c r="M51" s="9">
        <v>50</v>
      </c>
      <c r="N51" t="s">
        <v>61</v>
      </c>
      <c r="BG51" s="6"/>
      <c r="BH51" s="6"/>
      <c r="BI51" s="6"/>
      <c r="BJ51" s="6"/>
      <c r="BK51" s="6"/>
      <c r="BL51" s="6"/>
      <c r="BM51" s="6"/>
      <c r="BN51" s="21"/>
      <c r="BO51" s="6"/>
      <c r="BP51" s="20">
        <v>20</v>
      </c>
      <c r="BQ51" s="9">
        <v>50</v>
      </c>
      <c r="BR51" t="s">
        <v>61</v>
      </c>
      <c r="CD51" s="6"/>
      <c r="CE51" s="6"/>
      <c r="CF51" s="6"/>
      <c r="CG51" s="6"/>
      <c r="CH51" s="6"/>
      <c r="CI51" s="6"/>
      <c r="CJ51" s="6"/>
      <c r="CK51" s="21"/>
      <c r="CL51" s="6"/>
      <c r="CM51" s="20">
        <v>20</v>
      </c>
      <c r="CN51" s="9">
        <v>50</v>
      </c>
      <c r="CO51" t="s">
        <v>61</v>
      </c>
      <c r="DQ51" s="6"/>
      <c r="DR51" s="6"/>
      <c r="DS51" s="6"/>
      <c r="DT51" s="6"/>
      <c r="DU51" s="6"/>
      <c r="DV51" s="6"/>
      <c r="DW51" s="6"/>
      <c r="DX51" s="21"/>
      <c r="DY51" s="6"/>
      <c r="DZ51" s="20">
        <v>20</v>
      </c>
      <c r="EA51" s="9">
        <v>50</v>
      </c>
      <c r="EB51" t="s">
        <v>61</v>
      </c>
      <c r="EN51" s="6"/>
      <c r="EO51" s="6"/>
      <c r="EP51" s="6"/>
      <c r="EQ51" s="6"/>
      <c r="ER51" s="6"/>
      <c r="ES51" s="6"/>
      <c r="ET51" s="6"/>
      <c r="EU51" s="21"/>
      <c r="EV51" s="6"/>
      <c r="EW51" s="20">
        <v>20</v>
      </c>
      <c r="EX51" s="9">
        <v>50</v>
      </c>
      <c r="EY51" t="s">
        <v>61</v>
      </c>
      <c r="FK51" s="6"/>
      <c r="FL51" s="6"/>
      <c r="FM51" s="6"/>
      <c r="FN51" s="6"/>
      <c r="FO51" s="6"/>
      <c r="FP51" s="6"/>
      <c r="FQ51" s="6"/>
      <c r="FR51" s="21"/>
      <c r="FS51" s="6"/>
      <c r="FT51" s="20">
        <v>20</v>
      </c>
      <c r="FU51" s="9">
        <v>50</v>
      </c>
      <c r="FV51" t="s">
        <v>61</v>
      </c>
    </row>
    <row r="52" spans="1:186" ht="15.75" thickBot="1">
      <c r="B52" s="1" t="s">
        <v>65</v>
      </c>
      <c r="BF52" s="1" t="s">
        <v>65</v>
      </c>
      <c r="CC52" s="1" t="s">
        <v>65</v>
      </c>
      <c r="DP52" s="1" t="s">
        <v>65</v>
      </c>
      <c r="EM52" s="1" t="s">
        <v>65</v>
      </c>
      <c r="FJ52" s="1" t="s">
        <v>65</v>
      </c>
    </row>
    <row r="53" spans="1:186">
      <c r="A53">
        <f>20*A57</f>
        <v>10</v>
      </c>
      <c r="B53" t="s">
        <v>15</v>
      </c>
      <c r="C53" s="2">
        <v>10.006374630097763</v>
      </c>
      <c r="D53" s="3">
        <v>10.006374630097763</v>
      </c>
      <c r="E53" s="3">
        <v>10.006374630097763</v>
      </c>
      <c r="F53" s="3">
        <v>10.006374630097763</v>
      </c>
      <c r="G53" s="4">
        <v>10.006374630097763</v>
      </c>
      <c r="H53">
        <v>10.006374630097763</v>
      </c>
      <c r="I53">
        <v>10.006374630097763</v>
      </c>
      <c r="J53">
        <v>10.006374630097763</v>
      </c>
      <c r="K53">
        <v>10.006374630097763</v>
      </c>
      <c r="L53" s="22">
        <v>10.006374630097763</v>
      </c>
      <c r="M53" s="3">
        <v>22.498406342475558</v>
      </c>
      <c r="N53" s="3">
        <v>22.498406342475558</v>
      </c>
      <c r="O53" s="3">
        <v>22.498406342475558</v>
      </c>
      <c r="P53" s="3">
        <v>22.498406342475558</v>
      </c>
      <c r="Q53" s="4">
        <v>22.498406342475558</v>
      </c>
      <c r="R53">
        <v>22.498406342475558</v>
      </c>
      <c r="S53">
        <v>22.498406342475558</v>
      </c>
      <c r="T53">
        <v>22.498406342475558</v>
      </c>
      <c r="U53">
        <v>22.498406342475558</v>
      </c>
      <c r="V53">
        <v>22.498406342475558</v>
      </c>
      <c r="BE53">
        <v>10</v>
      </c>
      <c r="BF53" t="s">
        <v>15</v>
      </c>
      <c r="BG53" s="2">
        <v>10.006374630097763</v>
      </c>
      <c r="BH53" s="3">
        <v>10.006374630097763</v>
      </c>
      <c r="BI53" s="3">
        <v>10.006374630097763</v>
      </c>
      <c r="BJ53" s="3">
        <v>10.006374630097763</v>
      </c>
      <c r="BK53" s="4">
        <v>10.006374630097763</v>
      </c>
      <c r="BL53">
        <v>10.006374630097763</v>
      </c>
      <c r="BM53">
        <v>10.006374630097763</v>
      </c>
      <c r="BN53">
        <v>10.006374630097763</v>
      </c>
      <c r="BO53">
        <v>10.006374630097763</v>
      </c>
      <c r="BP53" s="22">
        <v>10.006374630097763</v>
      </c>
      <c r="BQ53" s="3">
        <v>22.498406342475558</v>
      </c>
      <c r="BR53" s="3">
        <v>22.498406342475558</v>
      </c>
      <c r="BS53" s="3">
        <v>22.498406342475558</v>
      </c>
      <c r="BT53" s="3">
        <v>22.498406342475558</v>
      </c>
      <c r="BU53" s="4">
        <v>22.498406342475558</v>
      </c>
      <c r="BV53">
        <v>22.498406342475558</v>
      </c>
      <c r="BW53">
        <v>22.498406342475558</v>
      </c>
      <c r="BX53">
        <v>22.498406342475558</v>
      </c>
      <c r="BY53">
        <v>22.498406342475558</v>
      </c>
      <c r="BZ53">
        <v>22.498406342475558</v>
      </c>
      <c r="CB53">
        <v>10</v>
      </c>
      <c r="CC53" t="s">
        <v>15</v>
      </c>
      <c r="CD53" s="2">
        <v>10.006374630097763</v>
      </c>
      <c r="CE53" s="3">
        <v>10.006374630097763</v>
      </c>
      <c r="CF53" s="3">
        <v>10.006374630097763</v>
      </c>
      <c r="CG53" s="3">
        <v>10.006374630097763</v>
      </c>
      <c r="CH53" s="4">
        <v>10.006374630097763</v>
      </c>
      <c r="CI53">
        <v>10.006374630097763</v>
      </c>
      <c r="CJ53">
        <v>10.006374630097763</v>
      </c>
      <c r="CK53">
        <v>10.006374630097763</v>
      </c>
      <c r="CL53">
        <v>10.006374630097763</v>
      </c>
      <c r="CM53" s="22">
        <v>10.006374630097763</v>
      </c>
      <c r="CN53" s="3">
        <v>20</v>
      </c>
      <c r="CO53" s="3">
        <v>22.498406342475558</v>
      </c>
      <c r="CP53" s="3">
        <v>22.498406342475558</v>
      </c>
      <c r="CQ53" s="3">
        <v>22.498406342475558</v>
      </c>
      <c r="CR53" s="4">
        <v>22.498406342475558</v>
      </c>
      <c r="CS53">
        <v>22.498406342475558</v>
      </c>
      <c r="CT53">
        <v>22.498406342475558</v>
      </c>
      <c r="CU53">
        <v>22.498406342475558</v>
      </c>
      <c r="CV53">
        <v>22.498406342475558</v>
      </c>
      <c r="CW53">
        <v>22.498406342475558</v>
      </c>
      <c r="DO53">
        <v>10</v>
      </c>
      <c r="DP53" t="s">
        <v>15</v>
      </c>
      <c r="DQ53" s="2">
        <v>10.006374630097763</v>
      </c>
      <c r="DR53" s="3">
        <v>10.006374630097763</v>
      </c>
      <c r="DS53" s="3">
        <v>10.006374630097763</v>
      </c>
      <c r="DT53" s="3">
        <v>10.006374630097763</v>
      </c>
      <c r="DU53" s="4">
        <v>10.006374630097763</v>
      </c>
      <c r="DV53">
        <v>10.006374630097763</v>
      </c>
      <c r="DW53">
        <v>10.006374630097763</v>
      </c>
      <c r="DX53">
        <v>10.006374630097763</v>
      </c>
      <c r="DY53">
        <v>10.006374630097763</v>
      </c>
      <c r="DZ53" s="22">
        <v>10.006374630097763</v>
      </c>
      <c r="EA53" s="3">
        <v>22.498406342475558</v>
      </c>
      <c r="EB53" s="3">
        <v>22.498406342475558</v>
      </c>
      <c r="EC53" s="3">
        <v>22.498406342475558</v>
      </c>
      <c r="ED53" s="3">
        <v>22.498406342475558</v>
      </c>
      <c r="EE53" s="4">
        <v>22.498406342475558</v>
      </c>
      <c r="EF53">
        <v>22.498406342475558</v>
      </c>
      <c r="EG53">
        <v>22.498406342475558</v>
      </c>
      <c r="EH53">
        <v>22.498406342475558</v>
      </c>
      <c r="EI53">
        <v>22.498406342475558</v>
      </c>
      <c r="EJ53">
        <v>22.498406342475558</v>
      </c>
      <c r="EL53">
        <v>10</v>
      </c>
      <c r="EM53" t="s">
        <v>15</v>
      </c>
      <c r="EN53" s="2">
        <v>10.006374630097763</v>
      </c>
      <c r="EO53" s="3">
        <v>10.006374630097763</v>
      </c>
      <c r="EP53" s="3">
        <v>10.006374630097763</v>
      </c>
      <c r="EQ53" s="3">
        <v>10.006374630097763</v>
      </c>
      <c r="ER53" s="4">
        <v>10.006374630097763</v>
      </c>
      <c r="ES53">
        <v>10.006374630097763</v>
      </c>
      <c r="ET53">
        <v>10.006374630097763</v>
      </c>
      <c r="EU53">
        <v>10.006374630097763</v>
      </c>
      <c r="EV53">
        <v>10.006374630097763</v>
      </c>
      <c r="EW53" s="22">
        <v>10.006374630097763</v>
      </c>
      <c r="EX53" s="3">
        <v>22.498406342475558</v>
      </c>
      <c r="EY53" s="3">
        <v>22.498406342475558</v>
      </c>
      <c r="EZ53" s="3">
        <v>22.498406342475558</v>
      </c>
      <c r="FA53" s="3">
        <v>22.498406342475558</v>
      </c>
      <c r="FB53" s="4">
        <v>22.498406342475558</v>
      </c>
      <c r="FC53">
        <v>22.498406342475558</v>
      </c>
      <c r="FD53">
        <v>22.498406342475558</v>
      </c>
      <c r="FE53">
        <v>22.498406342475558</v>
      </c>
      <c r="FF53">
        <v>22.498406342475558</v>
      </c>
      <c r="FG53">
        <v>22.498406342475558</v>
      </c>
      <c r="FI53">
        <v>10</v>
      </c>
      <c r="FJ53" t="s">
        <v>15</v>
      </c>
      <c r="FK53" s="2">
        <v>10.006374630097763</v>
      </c>
      <c r="FL53" s="3">
        <v>10.006374630097763</v>
      </c>
      <c r="FM53" s="3">
        <v>10.006374630097763</v>
      </c>
      <c r="FN53" s="3">
        <v>10.006374630097763</v>
      </c>
      <c r="FO53" s="4">
        <v>10.006374630097763</v>
      </c>
      <c r="FP53">
        <v>10.006374630097763</v>
      </c>
      <c r="FQ53">
        <v>10.006374630097763</v>
      </c>
      <c r="FR53">
        <v>10.006374630097763</v>
      </c>
      <c r="FS53">
        <v>10.006374630097763</v>
      </c>
      <c r="FT53" s="22">
        <v>10.006374630097763</v>
      </c>
      <c r="FU53" s="3">
        <v>20</v>
      </c>
      <c r="FV53" s="3">
        <v>22.498406342475558</v>
      </c>
      <c r="FW53" s="3">
        <v>22.498406342475558</v>
      </c>
      <c r="FX53" s="3">
        <v>22.498406342475558</v>
      </c>
      <c r="FY53" s="4">
        <v>22.498406342475558</v>
      </c>
      <c r="FZ53">
        <v>22.498406342475558</v>
      </c>
      <c r="GA53">
        <v>22.498406342475558</v>
      </c>
      <c r="GB53">
        <v>22.498406342475558</v>
      </c>
      <c r="GC53">
        <v>22.498406342475558</v>
      </c>
      <c r="GD53">
        <v>22.498406342475558</v>
      </c>
    </row>
    <row r="54" spans="1:186">
      <c r="A54">
        <f>13*A57</f>
        <v>6.5</v>
      </c>
      <c r="B54" t="s">
        <v>16</v>
      </c>
      <c r="C54" s="5">
        <v>9.1291192523087172</v>
      </c>
      <c r="D54" s="6">
        <v>9.1437804601087596</v>
      </c>
      <c r="E54" s="6">
        <v>9.1740263900501677</v>
      </c>
      <c r="F54" s="6">
        <v>9.2218107469991164</v>
      </c>
      <c r="G54" s="7">
        <v>9.2903363831700183</v>
      </c>
      <c r="H54">
        <v>9.3843781616133484</v>
      </c>
      <c r="I54">
        <v>9.5106298790426536</v>
      </c>
      <c r="J54">
        <v>9.6778339254369925</v>
      </c>
      <c r="K54">
        <v>9.8966021863994218</v>
      </c>
      <c r="L54" s="22">
        <v>10.183369724088728</v>
      </c>
      <c r="M54" s="6">
        <v>14.875785245388874</v>
      </c>
      <c r="N54" s="6">
        <v>15.395054500870259</v>
      </c>
      <c r="O54" s="6">
        <v>15.931945289499982</v>
      </c>
      <c r="P54" s="6">
        <v>16.432500892272934</v>
      </c>
      <c r="Q54" s="7">
        <v>16.871033336739472</v>
      </c>
      <c r="R54">
        <v>17.237507128115215</v>
      </c>
      <c r="S54">
        <v>17.529157394813232</v>
      </c>
      <c r="T54">
        <v>17.746230173336102</v>
      </c>
      <c r="U54">
        <v>17.889931324522106</v>
      </c>
      <c r="V54">
        <v>17.961439852590694</v>
      </c>
      <c r="BE54">
        <v>6.5</v>
      </c>
      <c r="BF54" t="s">
        <v>16</v>
      </c>
      <c r="BG54" s="5">
        <v>8.8101046387938613</v>
      </c>
      <c r="BH54" s="6">
        <v>8.8173497443722919</v>
      </c>
      <c r="BI54" s="6">
        <v>8.8321336463745208</v>
      </c>
      <c r="BJ54" s="6">
        <v>8.855037916399505</v>
      </c>
      <c r="BK54" s="7">
        <v>8.8869032850510816</v>
      </c>
      <c r="BL54">
        <v>8.9287260256054477</v>
      </c>
      <c r="BM54">
        <v>8.9813405098665644</v>
      </c>
      <c r="BN54">
        <v>9.0445365482526885</v>
      </c>
      <c r="BO54">
        <v>9.1148156560973987</v>
      </c>
      <c r="BP54" s="22">
        <v>9.180544236243577</v>
      </c>
      <c r="BQ54" s="6">
        <v>9.5736655895424505</v>
      </c>
      <c r="BR54" s="6">
        <v>9.7416683174735201</v>
      </c>
      <c r="BS54" s="6">
        <v>9.9759576660894957</v>
      </c>
      <c r="BT54" s="6">
        <v>10.230959066859226</v>
      </c>
      <c r="BU54" s="7">
        <v>10.478262347675466</v>
      </c>
      <c r="BV54">
        <v>10.700428263507684</v>
      </c>
      <c r="BW54">
        <v>10.886756031545902</v>
      </c>
      <c r="BX54">
        <v>11.030724234186293</v>
      </c>
      <c r="BY54">
        <v>11.128456494511836</v>
      </c>
      <c r="BZ54">
        <v>11.177800393496019</v>
      </c>
      <c r="CB54">
        <v>6.5</v>
      </c>
      <c r="CC54" t="s">
        <v>16</v>
      </c>
      <c r="CD54" s="5">
        <v>9.1256975340548614</v>
      </c>
      <c r="CE54" s="6">
        <v>9.141764736928323</v>
      </c>
      <c r="CF54" s="6">
        <v>9.1750114522325106</v>
      </c>
      <c r="CG54" s="6">
        <v>9.2278140967133861</v>
      </c>
      <c r="CH54" s="7">
        <v>9.304138954528737</v>
      </c>
      <c r="CI54">
        <v>9.4100760344740184</v>
      </c>
      <c r="CJ54">
        <v>9.5546011386614733</v>
      </c>
      <c r="CK54">
        <v>9.7505988708195268</v>
      </c>
      <c r="CL54">
        <v>10.017027232260775</v>
      </c>
      <c r="CM54" s="22">
        <v>10.390977992307759</v>
      </c>
      <c r="CN54" s="6">
        <v>17.230084275586158</v>
      </c>
      <c r="CO54" s="6">
        <v>16.807341785974863</v>
      </c>
      <c r="CP54" s="6">
        <v>16.859028834613948</v>
      </c>
      <c r="CQ54" s="6">
        <v>17.076417200626814</v>
      </c>
      <c r="CR54" s="7">
        <v>17.334795574491235</v>
      </c>
      <c r="CS54">
        <v>17.580695954235551</v>
      </c>
      <c r="CT54">
        <v>17.790175222549458</v>
      </c>
      <c r="CU54">
        <v>17.952287158848229</v>
      </c>
      <c r="CV54">
        <v>18.062062008768944</v>
      </c>
      <c r="CW54">
        <v>18.11734437590459</v>
      </c>
      <c r="DO54">
        <v>6.5</v>
      </c>
      <c r="DP54" t="s">
        <v>16</v>
      </c>
      <c r="DQ54" s="5">
        <v>8.9119788238165931</v>
      </c>
      <c r="DR54" s="6">
        <v>8.9250558402308666</v>
      </c>
      <c r="DS54" s="6">
        <v>8.9520438477155171</v>
      </c>
      <c r="DT54" s="6">
        <v>8.9946999098915885</v>
      </c>
      <c r="DU54" s="7">
        <v>9.0558847768402995</v>
      </c>
      <c r="DV54">
        <v>9.1398207924192789</v>
      </c>
      <c r="DW54">
        <v>9.252340912375395</v>
      </c>
      <c r="DX54">
        <v>9.4008778064841767</v>
      </c>
      <c r="DY54">
        <v>9.5940074892432623</v>
      </c>
      <c r="DZ54" s="22">
        <v>9.844112570366601</v>
      </c>
      <c r="EA54" s="6">
        <v>13.849792411380626</v>
      </c>
      <c r="EB54" s="6">
        <v>14.306226760774077</v>
      </c>
      <c r="EC54" s="6">
        <v>14.783605600991651</v>
      </c>
      <c r="ED54" s="6">
        <v>15.231378719029358</v>
      </c>
      <c r="EE54" s="7">
        <v>15.625100151156053</v>
      </c>
      <c r="EF54">
        <v>15.954870252054977</v>
      </c>
      <c r="EG54">
        <v>16.217671842254571</v>
      </c>
      <c r="EH54">
        <v>16.413429222206116</v>
      </c>
      <c r="EI54">
        <v>16.54307573270761</v>
      </c>
      <c r="EJ54">
        <v>16.60760363951103</v>
      </c>
      <c r="EL54">
        <v>6.5</v>
      </c>
      <c r="EM54" t="s">
        <v>16</v>
      </c>
      <c r="EN54" s="5">
        <v>8.7610513572842148</v>
      </c>
      <c r="EO54" s="6">
        <v>8.7678940126264884</v>
      </c>
      <c r="EP54" s="6">
        <v>8.7818420144910121</v>
      </c>
      <c r="EQ54" s="6">
        <v>8.8034089681079575</v>
      </c>
      <c r="ER54" s="7">
        <v>8.8333175157143167</v>
      </c>
      <c r="ES54">
        <v>8.8723730303664876</v>
      </c>
      <c r="ET54">
        <v>8.9211107870372786</v>
      </c>
      <c r="EU54">
        <v>8.9788595394236523</v>
      </c>
      <c r="EV54">
        <v>9.041389581236654</v>
      </c>
      <c r="EW54" s="22">
        <v>9.0956089469441643</v>
      </c>
      <c r="EX54" s="6">
        <v>9.2650792748191169</v>
      </c>
      <c r="EY54" s="6">
        <v>9.4121053608202754</v>
      </c>
      <c r="EZ54" s="6">
        <v>9.6264144743498221</v>
      </c>
      <c r="FA54" s="6">
        <v>9.863707555492601</v>
      </c>
      <c r="FB54" s="7">
        <v>10.096037718953093</v>
      </c>
      <c r="FC54">
        <v>10.306012105584573</v>
      </c>
      <c r="FD54">
        <v>10.48282087443884</v>
      </c>
      <c r="FE54">
        <v>10.619799974044613</v>
      </c>
      <c r="FF54">
        <v>10.712947407827588</v>
      </c>
      <c r="FG54">
        <v>10.760021684019222</v>
      </c>
      <c r="FI54">
        <v>6.5</v>
      </c>
      <c r="FJ54" t="s">
        <v>16</v>
      </c>
      <c r="FK54" s="5">
        <v>9.1256975340548614</v>
      </c>
      <c r="FL54" s="6">
        <v>9.141764736928323</v>
      </c>
      <c r="FM54" s="6">
        <v>9.1750114522325106</v>
      </c>
      <c r="FN54" s="6">
        <v>9.2278140967133861</v>
      </c>
      <c r="FO54" s="7">
        <v>9.304138954528737</v>
      </c>
      <c r="FP54">
        <v>9.4100760344740184</v>
      </c>
      <c r="FQ54">
        <v>9.5546011386614733</v>
      </c>
      <c r="FR54">
        <v>9.7505988708195268</v>
      </c>
      <c r="FS54">
        <v>10.017027232260775</v>
      </c>
      <c r="FT54" s="22">
        <v>10.390977992307759</v>
      </c>
      <c r="FU54" s="6">
        <v>17.230084275586158</v>
      </c>
      <c r="FV54" s="6">
        <v>16.807341785974863</v>
      </c>
      <c r="FW54" s="6">
        <v>16.859028834613948</v>
      </c>
      <c r="FX54" s="6">
        <v>17.076417200626814</v>
      </c>
      <c r="FY54" s="7">
        <v>17.334795574491235</v>
      </c>
      <c r="FZ54">
        <v>17.580695954235551</v>
      </c>
      <c r="GA54">
        <v>17.790175222549458</v>
      </c>
      <c r="GB54">
        <v>17.952287158848229</v>
      </c>
      <c r="GC54">
        <v>18.062062008768944</v>
      </c>
      <c r="GD54">
        <v>18.11734437590459</v>
      </c>
    </row>
    <row r="55" spans="1:186">
      <c r="A55">
        <f>SUM(M56:M66)-SUM(L56:L66)</f>
        <v>7.3176418248928599</v>
      </c>
      <c r="B55" s="8">
        <f>(A74-43116)</f>
        <v>-43106</v>
      </c>
      <c r="C55" s="5">
        <v>8.6556778357714599</v>
      </c>
      <c r="D55" s="6">
        <v>8.6838385460563359</v>
      </c>
      <c r="E55" s="6">
        <v>8.7418486886233193</v>
      </c>
      <c r="F55" s="6">
        <v>8.8332837332534879</v>
      </c>
      <c r="G55" s="7">
        <v>8.9640304860380251</v>
      </c>
      <c r="H55">
        <v>9.1429742233454032</v>
      </c>
      <c r="I55">
        <v>9.3828707026283986</v>
      </c>
      <c r="J55">
        <v>9.7005925212414841</v>
      </c>
      <c r="K55">
        <v>10.112111480130695</v>
      </c>
      <c r="L55" s="22">
        <v>10.59813465969216</v>
      </c>
      <c r="M55" s="6">
        <v>14.103088100492926</v>
      </c>
      <c r="N55" s="6">
        <v>14.72154314104472</v>
      </c>
      <c r="O55" s="6">
        <v>15.342767891173066</v>
      </c>
      <c r="P55" s="6">
        <v>15.900571413781547</v>
      </c>
      <c r="Q55" s="7">
        <v>16.378901049646938</v>
      </c>
      <c r="R55">
        <v>16.774389423781265</v>
      </c>
      <c r="S55">
        <v>17.0875396373408</v>
      </c>
      <c r="T55">
        <v>17.32007254860536</v>
      </c>
      <c r="U55">
        <v>17.473850467445615</v>
      </c>
      <c r="V55">
        <v>17.550341812714709</v>
      </c>
      <c r="BE55">
        <v>2.9751755898510908</v>
      </c>
      <c r="BF55" s="8">
        <v>-15</v>
      </c>
      <c r="BG55" s="5">
        <v>8.0252559030004189</v>
      </c>
      <c r="BH55" s="6">
        <v>8.0392170467763524</v>
      </c>
      <c r="BI55" s="6">
        <v>8.0676840523711633</v>
      </c>
      <c r="BJ55" s="6">
        <v>8.1117429295849064</v>
      </c>
      <c r="BK55" s="7">
        <v>8.1729957035283416</v>
      </c>
      <c r="BL55">
        <v>8.2534572312695875</v>
      </c>
      <c r="BM55">
        <v>8.3552150159616154</v>
      </c>
      <c r="BN55">
        <v>8.4793676222684145</v>
      </c>
      <c r="BO55">
        <v>8.6225895802802501</v>
      </c>
      <c r="BP55" s="22">
        <v>8.7649521134754647</v>
      </c>
      <c r="BQ55" s="6">
        <v>9.3895602808673218</v>
      </c>
      <c r="BR55" s="6">
        <v>9.5998848995722295</v>
      </c>
      <c r="BS55" s="6">
        <v>9.8601372049156595</v>
      </c>
      <c r="BT55" s="6">
        <v>10.128305454361751</v>
      </c>
      <c r="BU55" s="7">
        <v>10.381767244609255</v>
      </c>
      <c r="BV55">
        <v>10.606612724033198</v>
      </c>
      <c r="BW55">
        <v>10.793979391203933</v>
      </c>
      <c r="BX55">
        <v>10.938262467918602</v>
      </c>
      <c r="BY55">
        <v>11.036034851461343</v>
      </c>
      <c r="BZ55">
        <v>11.085356526376792</v>
      </c>
      <c r="CB55">
        <v>7.9854605187919958</v>
      </c>
      <c r="CC55" s="8">
        <v>-15</v>
      </c>
      <c r="CD55" s="5">
        <v>8.6480395975485997</v>
      </c>
      <c r="CE55" s="6">
        <v>8.6788309726241479</v>
      </c>
      <c r="CF55" s="6">
        <v>8.7424343826713002</v>
      </c>
      <c r="CG55" s="6">
        <v>8.8431626057987671</v>
      </c>
      <c r="CH55" s="7">
        <v>8.9882155963305834</v>
      </c>
      <c r="CI55">
        <v>9.1886882797003473</v>
      </c>
      <c r="CJ55">
        <v>9.4609957986030455</v>
      </c>
      <c r="CK55">
        <v>9.8279272732552165</v>
      </c>
      <c r="CL55">
        <v>10.313983514273845</v>
      </c>
      <c r="CM55" s="22">
        <v>10.90555368921183</v>
      </c>
      <c r="CN55" s="6">
        <v>15.471070244990639</v>
      </c>
      <c r="CO55" s="6">
        <v>15.807537071581791</v>
      </c>
      <c r="CP55" s="6">
        <v>16.156059574456595</v>
      </c>
      <c r="CQ55" s="6">
        <v>16.504903252600016</v>
      </c>
      <c r="CR55" s="7">
        <v>16.830606727148421</v>
      </c>
      <c r="CS55">
        <v>17.115971019261845</v>
      </c>
      <c r="CT55">
        <v>17.350775241015299</v>
      </c>
      <c r="CU55">
        <v>17.529563002745679</v>
      </c>
      <c r="CV55">
        <v>17.649672039910229</v>
      </c>
      <c r="CW55">
        <v>17.709934959110917</v>
      </c>
      <c r="DO55">
        <v>6.198711108013967</v>
      </c>
      <c r="DP55" s="8">
        <v>-15</v>
      </c>
      <c r="DQ55" s="5">
        <v>8.2243300829326209</v>
      </c>
      <c r="DR55" s="6">
        <v>8.2494052777386528</v>
      </c>
      <c r="DS55" s="6">
        <v>8.301083306517997</v>
      </c>
      <c r="DT55" s="6">
        <v>8.3825856388260913</v>
      </c>
      <c r="DU55" s="7">
        <v>8.4991813721876799</v>
      </c>
      <c r="DV55">
        <v>8.6587510607654963</v>
      </c>
      <c r="DW55">
        <v>8.8724731161944419</v>
      </c>
      <c r="DX55">
        <v>9.1548841124781184</v>
      </c>
      <c r="DY55">
        <v>9.5191853366058048</v>
      </c>
      <c r="DZ55" s="22">
        <v>9.9466762388194212</v>
      </c>
      <c r="EA55" s="6">
        <v>12.982719881051155</v>
      </c>
      <c r="EB55" s="6">
        <v>13.528691474873945</v>
      </c>
      <c r="EC55" s="6">
        <v>14.081336869240413</v>
      </c>
      <c r="ED55" s="6">
        <v>14.58005972097715</v>
      </c>
      <c r="EE55" s="7">
        <v>15.009125103432817</v>
      </c>
      <c r="EF55">
        <v>15.364608805098735</v>
      </c>
      <c r="EG55">
        <v>15.64642831164236</v>
      </c>
      <c r="EH55">
        <v>15.855840452979701</v>
      </c>
      <c r="EI55">
        <v>15.994377426291573</v>
      </c>
      <c r="EJ55">
        <v>16.063298709695914</v>
      </c>
      <c r="EL55">
        <v>2.6060676724186465</v>
      </c>
      <c r="EM55" s="8">
        <v>-15</v>
      </c>
      <c r="EN55" s="5">
        <v>7.9283802357817628</v>
      </c>
      <c r="EO55" s="6">
        <v>7.9415560238850418</v>
      </c>
      <c r="EP55" s="6">
        <v>7.968396373510811</v>
      </c>
      <c r="EQ55" s="6">
        <v>8.0098646916183558</v>
      </c>
      <c r="ER55" s="7">
        <v>8.0673497893383423</v>
      </c>
      <c r="ES55">
        <v>8.1425205424090219</v>
      </c>
      <c r="ET55">
        <v>8.2369208420823004</v>
      </c>
      <c r="EU55">
        <v>8.3508372018159456</v>
      </c>
      <c r="EV55">
        <v>8.479943258417455</v>
      </c>
      <c r="EW55" s="22">
        <v>8.6042811040273559</v>
      </c>
      <c r="EX55" s="6">
        <v>9.0784387900657428</v>
      </c>
      <c r="EY55" s="6">
        <v>9.2657758952923821</v>
      </c>
      <c r="EZ55" s="6">
        <v>9.5043491583618724</v>
      </c>
      <c r="FA55" s="6">
        <v>9.7539212419191479</v>
      </c>
      <c r="FB55" s="7">
        <v>9.9919687504317434</v>
      </c>
      <c r="FC55">
        <v>10.204385062354492</v>
      </c>
      <c r="FD55">
        <v>10.382088027380126</v>
      </c>
      <c r="FE55">
        <v>10.519286875151234</v>
      </c>
      <c r="FF55">
        <v>10.612414012698254</v>
      </c>
      <c r="FG55">
        <v>10.65943623020325</v>
      </c>
      <c r="FI55">
        <v>7.9854605187919958</v>
      </c>
      <c r="FJ55" s="8">
        <v>-15</v>
      </c>
      <c r="FK55" s="5">
        <v>8.6480395975485997</v>
      </c>
      <c r="FL55" s="6">
        <v>8.6788309726241479</v>
      </c>
      <c r="FM55" s="6">
        <v>8.7424343826713002</v>
      </c>
      <c r="FN55" s="6">
        <v>8.8431626057987671</v>
      </c>
      <c r="FO55" s="7">
        <v>8.9882155963305834</v>
      </c>
      <c r="FP55">
        <v>9.1886882797003473</v>
      </c>
      <c r="FQ55">
        <v>9.4609957986030455</v>
      </c>
      <c r="FR55">
        <v>9.8279272732552165</v>
      </c>
      <c r="FS55">
        <v>10.313983514273845</v>
      </c>
      <c r="FT55" s="22">
        <v>10.90555368921183</v>
      </c>
      <c r="FU55" s="6">
        <v>15.471070244990639</v>
      </c>
      <c r="FV55" s="6">
        <v>15.807537071581791</v>
      </c>
      <c r="FW55" s="6">
        <v>16.156059574456595</v>
      </c>
      <c r="FX55" s="6">
        <v>16.504903252600016</v>
      </c>
      <c r="FY55" s="7">
        <v>16.830606727148421</v>
      </c>
      <c r="FZ55">
        <v>17.115971019261845</v>
      </c>
      <c r="GA55">
        <v>17.350775241015299</v>
      </c>
      <c r="GB55">
        <v>17.529563002745679</v>
      </c>
      <c r="GC55">
        <v>17.649672039910229</v>
      </c>
      <c r="GD55">
        <v>17.709934959110917</v>
      </c>
    </row>
    <row r="56" spans="1:186" ht="15.75" thickBot="1">
      <c r="A56" s="9">
        <f>A57/100</f>
        <v>5.0000000000000001E-3</v>
      </c>
      <c r="B56" t="s">
        <v>17</v>
      </c>
      <c r="C56" s="5">
        <v>8.496523261142217</v>
      </c>
      <c r="D56" s="6">
        <v>8.536054270517397</v>
      </c>
      <c r="E56" s="6">
        <v>8.6172780567794156</v>
      </c>
      <c r="F56" s="6">
        <v>8.7447618493008967</v>
      </c>
      <c r="G56" s="7">
        <v>8.9260340830025005</v>
      </c>
      <c r="H56">
        <v>9.1726449443660165</v>
      </c>
      <c r="I56">
        <v>9.5022652445603626</v>
      </c>
      <c r="J56">
        <v>9.943553557412308</v>
      </c>
      <c r="K56">
        <v>10.550420919719731</v>
      </c>
      <c r="L56" s="6">
        <v>11.45443938827094</v>
      </c>
      <c r="M56" s="6">
        <v>13.090478733212004</v>
      </c>
      <c r="N56" s="6">
        <v>14.077404771192407</v>
      </c>
      <c r="O56" s="6">
        <v>14.825966109616601</v>
      </c>
      <c r="P56" s="6">
        <v>15.439528752970459</v>
      </c>
      <c r="Q56" s="7">
        <v>15.948220306666492</v>
      </c>
      <c r="R56">
        <v>16.363103625232473</v>
      </c>
      <c r="S56">
        <v>16.689722414527143</v>
      </c>
      <c r="T56">
        <v>16.931674989021026</v>
      </c>
      <c r="U56">
        <v>17.091533031297889</v>
      </c>
      <c r="V56">
        <v>17.17102360991796</v>
      </c>
      <c r="BE56" s="9">
        <v>5.0000000000000001E-3</v>
      </c>
      <c r="BF56" t="s">
        <v>17</v>
      </c>
      <c r="BG56" s="5">
        <v>7.5692740169043145</v>
      </c>
      <c r="BH56" s="6">
        <v>7.5889702273149116</v>
      </c>
      <c r="BI56" s="6">
        <v>7.6290733824894117</v>
      </c>
      <c r="BJ56" s="6">
        <v>7.6910065920894555</v>
      </c>
      <c r="BK56" s="7">
        <v>7.7769042978978344</v>
      </c>
      <c r="BL56">
        <v>7.8896060684570868</v>
      </c>
      <c r="BM56">
        <v>8.0326794707689757</v>
      </c>
      <c r="BN56">
        <v>8.2107122248136335</v>
      </c>
      <c r="BO56">
        <v>8.4311033784025842</v>
      </c>
      <c r="BP56" s="6">
        <v>8.713196403510878</v>
      </c>
      <c r="BQ56" s="6">
        <v>9.1322598405555908</v>
      </c>
      <c r="BR56" s="6">
        <v>9.4616186016688619</v>
      </c>
      <c r="BS56" s="6">
        <v>9.7665356596909092</v>
      </c>
      <c r="BT56" s="6">
        <v>10.052214662803436</v>
      </c>
      <c r="BU56" s="7">
        <v>10.31194430125333</v>
      </c>
      <c r="BV56">
        <v>10.538194632332898</v>
      </c>
      <c r="BW56">
        <v>10.724991149399454</v>
      </c>
      <c r="BX56">
        <v>10.868126454297771</v>
      </c>
      <c r="BY56">
        <v>10.964865755533349</v>
      </c>
      <c r="BZ56">
        <v>11.013603225786017</v>
      </c>
      <c r="CB56" s="9">
        <v>5.0000000000000001E-3</v>
      </c>
      <c r="CC56" t="s">
        <v>17</v>
      </c>
      <c r="CD56" s="5">
        <v>8.483246915394675</v>
      </c>
      <c r="CE56" s="6">
        <v>8.5263159892536287</v>
      </c>
      <c r="CF56" s="6">
        <v>8.6150166261925705</v>
      </c>
      <c r="CG56" s="6">
        <v>8.7547952428068392</v>
      </c>
      <c r="CH56" s="7">
        <v>8.9547179483711137</v>
      </c>
      <c r="CI56">
        <v>9.2288770980731449</v>
      </c>
      <c r="CJ56">
        <v>9.5991561769339189</v>
      </c>
      <c r="CK56">
        <v>10.101517927516571</v>
      </c>
      <c r="CL56">
        <v>10.803989585395547</v>
      </c>
      <c r="CM56" s="6">
        <v>11.871754486225088</v>
      </c>
      <c r="CN56" s="6">
        <v>13.846789547654884</v>
      </c>
      <c r="CO56" s="6">
        <v>14.826695142191538</v>
      </c>
      <c r="CP56" s="6">
        <v>15.462913482281133</v>
      </c>
      <c r="CQ56" s="6">
        <v>15.950754516622574</v>
      </c>
      <c r="CR56" s="7">
        <v>16.349250838049468</v>
      </c>
      <c r="CS56">
        <v>16.675874942329227</v>
      </c>
      <c r="CT56">
        <v>16.935588068210556</v>
      </c>
      <c r="CU56">
        <v>17.129804691163816</v>
      </c>
      <c r="CV56">
        <v>17.259040480146936</v>
      </c>
      <c r="CW56">
        <v>17.323581794403687</v>
      </c>
      <c r="DO56" s="9">
        <v>5.0000000000000001E-3</v>
      </c>
      <c r="DP56" t="s">
        <v>17</v>
      </c>
      <c r="DQ56" s="5">
        <v>7.8567885831636497</v>
      </c>
      <c r="DR56" s="6">
        <v>7.8918800353359515</v>
      </c>
      <c r="DS56" s="6">
        <v>7.9640247417221932</v>
      </c>
      <c r="DT56" s="6">
        <v>8.0773511031109173</v>
      </c>
      <c r="DU56" s="7">
        <v>8.2386204063685593</v>
      </c>
      <c r="DV56">
        <v>8.4581159113416859</v>
      </c>
      <c r="DW56">
        <v>8.7514072866014487</v>
      </c>
      <c r="DX56">
        <v>9.1434767515652791</v>
      </c>
      <c r="DY56">
        <v>9.6809479891708534</v>
      </c>
      <c r="DZ56" s="6">
        <v>10.477385379778703</v>
      </c>
      <c r="EA56" s="6">
        <v>11.908982496595039</v>
      </c>
      <c r="EB56" s="6">
        <v>12.780059352662811</v>
      </c>
      <c r="EC56" s="6">
        <v>13.445368959424089</v>
      </c>
      <c r="ED56" s="6">
        <v>13.993188094481306</v>
      </c>
      <c r="EE56" s="7">
        <v>14.448652283983572</v>
      </c>
      <c r="EF56">
        <v>14.820742469270414</v>
      </c>
      <c r="EG56">
        <v>15.113943226106588</v>
      </c>
      <c r="EH56">
        <v>15.331241713729431</v>
      </c>
      <c r="EI56">
        <v>15.474839939013906</v>
      </c>
      <c r="EJ56">
        <v>15.546250259078155</v>
      </c>
      <c r="EL56" s="9">
        <v>5.0000000000000001E-3</v>
      </c>
      <c r="EM56" t="s">
        <v>17</v>
      </c>
      <c r="EN56" s="5">
        <v>7.4270662139450758</v>
      </c>
      <c r="EO56" s="6">
        <v>7.4456271670190528</v>
      </c>
      <c r="EP56" s="6">
        <v>7.4833898235868253</v>
      </c>
      <c r="EQ56" s="6">
        <v>7.5416243798738689</v>
      </c>
      <c r="ER56" s="7">
        <v>7.6221996382930355</v>
      </c>
      <c r="ES56">
        <v>7.7275197147124572</v>
      </c>
      <c r="ET56">
        <v>7.8604360017211494</v>
      </c>
      <c r="EU56">
        <v>8.0242958784621798</v>
      </c>
      <c r="EV56">
        <v>8.224073504151411</v>
      </c>
      <c r="EW56" s="6">
        <v>8.4732202714781693</v>
      </c>
      <c r="EX56" s="6">
        <v>8.8280761667624184</v>
      </c>
      <c r="EY56" s="6">
        <v>9.1216098420331448</v>
      </c>
      <c r="EZ56" s="6">
        <v>9.4011143048667929</v>
      </c>
      <c r="FA56" s="6">
        <v>9.6669371453439474</v>
      </c>
      <c r="FB56" s="7">
        <v>9.9107445697186876</v>
      </c>
      <c r="FC56">
        <v>10.12430911233178</v>
      </c>
      <c r="FD56">
        <v>10.301280604936757</v>
      </c>
      <c r="FE56">
        <v>10.437218554251292</v>
      </c>
      <c r="FF56">
        <v>10.529236708261287</v>
      </c>
      <c r="FG56">
        <v>10.575635992661523</v>
      </c>
      <c r="FI56" s="9">
        <v>5.0000000000000001E-3</v>
      </c>
      <c r="FJ56" t="s">
        <v>17</v>
      </c>
      <c r="FK56" s="5">
        <v>8.483246915394675</v>
      </c>
      <c r="FL56" s="6">
        <v>8.5263159892536287</v>
      </c>
      <c r="FM56" s="6">
        <v>8.6150166261925705</v>
      </c>
      <c r="FN56" s="6">
        <v>8.7547952428068392</v>
      </c>
      <c r="FO56" s="7">
        <v>8.9547179483711137</v>
      </c>
      <c r="FP56">
        <v>9.2288770980731449</v>
      </c>
      <c r="FQ56">
        <v>9.5991561769339189</v>
      </c>
      <c r="FR56">
        <v>10.101517927516571</v>
      </c>
      <c r="FS56">
        <v>10.803989585395547</v>
      </c>
      <c r="FT56" s="6">
        <v>11.871754486225088</v>
      </c>
      <c r="FU56" s="6">
        <v>13.846789547654884</v>
      </c>
      <c r="FV56" s="6">
        <v>14.826695142191538</v>
      </c>
      <c r="FW56" s="6">
        <v>15.462913482281133</v>
      </c>
      <c r="FX56" s="6">
        <v>15.950754516622574</v>
      </c>
      <c r="FY56" s="7">
        <v>16.349250838049468</v>
      </c>
      <c r="FZ56">
        <v>16.675874942329227</v>
      </c>
      <c r="GA56">
        <v>16.935588068210556</v>
      </c>
      <c r="GB56">
        <v>17.129804691163816</v>
      </c>
      <c r="GC56">
        <v>17.259040480146936</v>
      </c>
      <c r="GD56">
        <v>17.323581794403687</v>
      </c>
    </row>
    <row r="57" spans="1:186">
      <c r="A57" s="10">
        <v>0.5</v>
      </c>
      <c r="B57" t="s">
        <v>18</v>
      </c>
      <c r="C57" s="5">
        <v>8.5699137979321058</v>
      </c>
      <c r="D57" s="6">
        <v>8.6180744212564182</v>
      </c>
      <c r="E57" s="6">
        <v>8.7166661755654644</v>
      </c>
      <c r="F57" s="6">
        <v>8.8704307888685072</v>
      </c>
      <c r="G57" s="7">
        <v>9.0870289410024334</v>
      </c>
      <c r="H57">
        <v>9.3778527629607815</v>
      </c>
      <c r="I57">
        <v>9.7594537722383858</v>
      </c>
      <c r="J57">
        <v>10.256042131172046</v>
      </c>
      <c r="K57">
        <v>10.90333946554696</v>
      </c>
      <c r="L57" s="6">
        <v>11.749467132728778</v>
      </c>
      <c r="M57" s="6">
        <v>12.812083604594305</v>
      </c>
      <c r="N57" s="6">
        <v>13.713289468821037</v>
      </c>
      <c r="O57" s="6">
        <v>14.458663523772568</v>
      </c>
      <c r="P57" s="6">
        <v>15.079310240815859</v>
      </c>
      <c r="Q57" s="7">
        <v>15.594296913278033</v>
      </c>
      <c r="R57">
        <v>16.013931928713031</v>
      </c>
      <c r="S57">
        <v>16.34417480965238</v>
      </c>
      <c r="T57">
        <v>16.588858048086454</v>
      </c>
      <c r="U57">
        <v>16.75058392843086</v>
      </c>
      <c r="V57">
        <v>16.831030271527119</v>
      </c>
      <c r="BE57" s="10">
        <v>0.5</v>
      </c>
      <c r="BF57" t="s">
        <v>18</v>
      </c>
      <c r="BG57" s="5">
        <v>7.3662382519065064</v>
      </c>
      <c r="BH57" s="6">
        <v>7.3903831349282125</v>
      </c>
      <c r="BI57" s="6">
        <v>7.4394346015653623</v>
      </c>
      <c r="BJ57" s="6">
        <v>7.5149084173543397</v>
      </c>
      <c r="BK57" s="7">
        <v>7.6190574162534395</v>
      </c>
      <c r="BL57">
        <v>7.7548472605304557</v>
      </c>
      <c r="BM57">
        <v>7.925947955267775</v>
      </c>
      <c r="BN57">
        <v>8.1368192934872514</v>
      </c>
      <c r="BO57">
        <v>8.3930102339244836</v>
      </c>
      <c r="BP57" s="6">
        <v>8.7011279998526998</v>
      </c>
      <c r="BQ57" s="6">
        <v>9.0615129507971037</v>
      </c>
      <c r="BR57" s="6">
        <v>9.4033790016054404</v>
      </c>
      <c r="BS57" s="6">
        <v>9.721221332640182</v>
      </c>
      <c r="BT57" s="6">
        <v>10.012430549481227</v>
      </c>
      <c r="BU57" s="7">
        <v>10.272448971922387</v>
      </c>
      <c r="BV57">
        <v>10.496352417154938</v>
      </c>
      <c r="BW57">
        <v>10.679934927997911</v>
      </c>
      <c r="BX57">
        <v>10.820039262511777</v>
      </c>
      <c r="BY57">
        <v>10.914514684957659</v>
      </c>
      <c r="BZ57">
        <v>10.962056928774949</v>
      </c>
      <c r="CB57" s="10">
        <v>0.5</v>
      </c>
      <c r="CC57" t="s">
        <v>18</v>
      </c>
      <c r="CD57" s="5">
        <v>8.54924242416452</v>
      </c>
      <c r="CE57" s="6">
        <v>8.6014690834473502</v>
      </c>
      <c r="CF57" s="6">
        <v>8.7085835439181096</v>
      </c>
      <c r="CG57" s="6">
        <v>8.8761659103956081</v>
      </c>
      <c r="CH57" s="7">
        <v>9.1132878794040462</v>
      </c>
      <c r="CI57">
        <v>9.4335406959024386</v>
      </c>
      <c r="CJ57">
        <v>9.856803343783529</v>
      </c>
      <c r="CK57">
        <v>10.412224726321513</v>
      </c>
      <c r="CL57">
        <v>11.142482815410348</v>
      </c>
      <c r="CM57" s="6">
        <v>12.103093276073992</v>
      </c>
      <c r="CN57" s="6">
        <v>13.30335918255069</v>
      </c>
      <c r="CO57" s="6">
        <v>14.232627474332752</v>
      </c>
      <c r="CP57" s="6">
        <v>14.935279682039479</v>
      </c>
      <c r="CQ57" s="6">
        <v>15.485602360061094</v>
      </c>
      <c r="CR57" s="7">
        <v>15.927219383913961</v>
      </c>
      <c r="CS57">
        <v>16.281607742975751</v>
      </c>
      <c r="CT57">
        <v>16.558947757336878</v>
      </c>
      <c r="CU57">
        <v>16.764201538702086</v>
      </c>
      <c r="CV57">
        <v>16.899933524612177</v>
      </c>
      <c r="CW57">
        <v>16.967498187921326</v>
      </c>
      <c r="DO57" s="10">
        <v>0.5</v>
      </c>
      <c r="DP57" t="s">
        <v>18</v>
      </c>
      <c r="DQ57" s="5">
        <v>7.7304250789010327</v>
      </c>
      <c r="DR57" s="6">
        <v>7.7729702900831059</v>
      </c>
      <c r="DS57" s="6">
        <v>7.8601324172907008</v>
      </c>
      <c r="DT57" s="6">
        <v>7.9962213754938478</v>
      </c>
      <c r="DU57" s="7">
        <v>8.1881565619747469</v>
      </c>
      <c r="DV57">
        <v>8.4461411481936501</v>
      </c>
      <c r="DW57">
        <v>8.7848511652868577</v>
      </c>
      <c r="DX57">
        <v>9.2255287905806345</v>
      </c>
      <c r="DY57">
        <v>9.7992223424695073</v>
      </c>
      <c r="DZ57" s="6">
        <v>10.54743671412629</v>
      </c>
      <c r="EA57" s="6">
        <v>11.484856684614117</v>
      </c>
      <c r="EB57" s="6">
        <v>12.282882762907168</v>
      </c>
      <c r="EC57" s="6">
        <v>12.945380691334154</v>
      </c>
      <c r="ED57" s="6">
        <v>13.498532967747266</v>
      </c>
      <c r="EE57" s="7">
        <v>13.958314163964312</v>
      </c>
      <c r="EF57">
        <v>14.333327713487179</v>
      </c>
      <c r="EG57">
        <v>14.628585890400508</v>
      </c>
      <c r="EH57">
        <v>14.847377172731125</v>
      </c>
      <c r="EI57">
        <v>14.991986640048891</v>
      </c>
      <c r="EJ57">
        <v>15.063914738068288</v>
      </c>
      <c r="EL57" s="10">
        <v>0.5</v>
      </c>
      <c r="EM57" t="s">
        <v>18</v>
      </c>
      <c r="EN57" s="5">
        <v>7.1825088289425691</v>
      </c>
      <c r="EO57" s="6">
        <v>7.2052040434526274</v>
      </c>
      <c r="EP57" s="6">
        <v>7.2512854315771484</v>
      </c>
      <c r="EQ57" s="6">
        <v>7.3221159750500444</v>
      </c>
      <c r="ER57" s="7">
        <v>7.4196884232420404</v>
      </c>
      <c r="ES57">
        <v>7.5465554649398374</v>
      </c>
      <c r="ET57">
        <v>7.7057428046639345</v>
      </c>
      <c r="EU57">
        <v>7.9007023489985793</v>
      </c>
      <c r="EV57">
        <v>8.135414310096996</v>
      </c>
      <c r="EW57" s="6">
        <v>8.414284935726819</v>
      </c>
      <c r="EX57" s="6">
        <v>8.7366318487589556</v>
      </c>
      <c r="EY57" s="6">
        <v>9.047458765817785</v>
      </c>
      <c r="EZ57" s="6">
        <v>9.3406818832185454</v>
      </c>
      <c r="FA57" s="6">
        <v>9.6120815607200019</v>
      </c>
      <c r="FB57" s="7">
        <v>9.8560735455917943</v>
      </c>
      <c r="FC57">
        <v>10.067148792074741</v>
      </c>
      <c r="FD57">
        <v>10.240758069280973</v>
      </c>
      <c r="FE57">
        <v>10.37353215068851</v>
      </c>
      <c r="FF57">
        <v>10.463186674698276</v>
      </c>
      <c r="FG57">
        <v>10.508337355264864</v>
      </c>
      <c r="FI57" s="10">
        <v>0.5</v>
      </c>
      <c r="FJ57" t="s">
        <v>18</v>
      </c>
      <c r="FK57" s="5">
        <v>8.54924242416452</v>
      </c>
      <c r="FL57" s="6">
        <v>8.6014690834473502</v>
      </c>
      <c r="FM57" s="6">
        <v>8.7085835439181096</v>
      </c>
      <c r="FN57" s="6">
        <v>8.8761659103956081</v>
      </c>
      <c r="FO57" s="7">
        <v>9.1132878794040462</v>
      </c>
      <c r="FP57">
        <v>9.4335406959024386</v>
      </c>
      <c r="FQ57">
        <v>9.856803343783529</v>
      </c>
      <c r="FR57">
        <v>10.412224726321513</v>
      </c>
      <c r="FS57">
        <v>11.142482815410348</v>
      </c>
      <c r="FT57" s="6">
        <v>12.103093276073992</v>
      </c>
      <c r="FU57" s="6">
        <v>13.30335918255069</v>
      </c>
      <c r="FV57" s="6">
        <v>14.232627474332752</v>
      </c>
      <c r="FW57" s="6">
        <v>14.935279682039479</v>
      </c>
      <c r="FX57" s="6">
        <v>15.485602360061094</v>
      </c>
      <c r="FY57" s="7">
        <v>15.927219383913961</v>
      </c>
      <c r="FZ57">
        <v>16.281607742975751</v>
      </c>
      <c r="GA57">
        <v>16.558947757336878</v>
      </c>
      <c r="GB57">
        <v>16.764201538702086</v>
      </c>
      <c r="GC57">
        <v>16.899933524612177</v>
      </c>
      <c r="GD57">
        <v>16.967498187921326</v>
      </c>
    </row>
    <row r="58" spans="1:186" ht="15.75" thickBot="1">
      <c r="A58" s="11">
        <v>2000</v>
      </c>
      <c r="B58" t="s">
        <v>19</v>
      </c>
      <c r="C58" s="12">
        <v>8.8039350018256499</v>
      </c>
      <c r="D58" s="13">
        <v>8.8578153393170194</v>
      </c>
      <c r="E58" s="13">
        <v>8.967626297748307</v>
      </c>
      <c r="F58" s="13">
        <v>9.1375623132726655</v>
      </c>
      <c r="G58" s="14">
        <v>9.3741451776962776</v>
      </c>
      <c r="H58">
        <v>9.6864692256215186</v>
      </c>
      <c r="I58">
        <v>10.086387614267906</v>
      </c>
      <c r="J58">
        <v>10.588174715545147</v>
      </c>
      <c r="K58">
        <v>11.206021956430755</v>
      </c>
      <c r="L58" s="13">
        <v>11.944152005047615</v>
      </c>
      <c r="M58" s="13">
        <v>12.766669687254963</v>
      </c>
      <c r="N58" s="13">
        <v>13.542770921666895</v>
      </c>
      <c r="O58" s="13">
        <v>14.229823487872608</v>
      </c>
      <c r="P58" s="13">
        <v>14.821458630590953</v>
      </c>
      <c r="Q58" s="14">
        <v>15.320376567177023</v>
      </c>
      <c r="R58">
        <v>15.730350182845207</v>
      </c>
      <c r="S58">
        <v>16.054582399417392</v>
      </c>
      <c r="T58">
        <v>16.295572303810161</v>
      </c>
      <c r="U58">
        <v>16.455183592306746</v>
      </c>
      <c r="V58">
        <v>16.534671517286061</v>
      </c>
      <c r="BE58" s="11">
        <v>2000</v>
      </c>
      <c r="BF58" t="s">
        <v>19</v>
      </c>
      <c r="BG58" s="12">
        <v>7.3485964303604829</v>
      </c>
      <c r="BH58" s="13">
        <v>7.3757885029213632</v>
      </c>
      <c r="BI58" s="13">
        <v>7.4308722406899799</v>
      </c>
      <c r="BJ58" s="13">
        <v>7.5152154976748706</v>
      </c>
      <c r="BK58" s="14">
        <v>7.6307836779311966</v>
      </c>
      <c r="BL58">
        <v>7.7800113842975565</v>
      </c>
      <c r="BM58">
        <v>7.9655787102350004</v>
      </c>
      <c r="BN58">
        <v>8.1899977008638825</v>
      </c>
      <c r="BO58">
        <v>8.4547202402710511</v>
      </c>
      <c r="BP58" s="13">
        <v>8.7578662854401141</v>
      </c>
      <c r="BQ58" s="13">
        <v>9.0883478661597827</v>
      </c>
      <c r="BR58" s="13">
        <v>9.4159659502184425</v>
      </c>
      <c r="BS58" s="13">
        <v>9.7259700185644338</v>
      </c>
      <c r="BT58" s="13">
        <v>10.010320125206823</v>
      </c>
      <c r="BU58" s="14">
        <v>10.26325619835535</v>
      </c>
      <c r="BV58">
        <v>10.480183636080449</v>
      </c>
      <c r="BW58">
        <v>10.657503330752222</v>
      </c>
      <c r="BX58">
        <v>10.792554875920683</v>
      </c>
      <c r="BY58">
        <v>10.8835127186048</v>
      </c>
      <c r="BZ58">
        <v>10.929255971219122</v>
      </c>
      <c r="CB58" s="11">
        <v>2000</v>
      </c>
      <c r="CC58" t="s">
        <v>19</v>
      </c>
      <c r="CD58" s="12">
        <v>8.7741189873868493</v>
      </c>
      <c r="CE58" s="13">
        <v>8.8322297374437078</v>
      </c>
      <c r="CF58" s="13">
        <v>8.9508237989875337</v>
      </c>
      <c r="CG58" s="13">
        <v>9.1347656267156889</v>
      </c>
      <c r="CH58" s="14">
        <v>9.391641051002237</v>
      </c>
      <c r="CI58">
        <v>9.7320518975021422</v>
      </c>
      <c r="CJ58">
        <v>10.169797006111644</v>
      </c>
      <c r="CK58">
        <v>10.721296272422814</v>
      </c>
      <c r="CL58">
        <v>11.402086484478232</v>
      </c>
      <c r="CM58" s="13">
        <v>12.213724255580702</v>
      </c>
      <c r="CN58" s="13">
        <v>13.105189160884571</v>
      </c>
      <c r="CO58" s="13">
        <v>13.906072272547364</v>
      </c>
      <c r="CP58" s="13">
        <v>14.577537654378558</v>
      </c>
      <c r="CQ58" s="13">
        <v>15.130383955863806</v>
      </c>
      <c r="CR58" s="14">
        <v>15.582167593736406</v>
      </c>
      <c r="CS58">
        <v>15.946123421674956</v>
      </c>
      <c r="CT58">
        <v>16.230634833135493</v>
      </c>
      <c r="CU58">
        <v>16.440744221342815</v>
      </c>
      <c r="CV58">
        <v>16.579436131700191</v>
      </c>
      <c r="CW58">
        <v>16.648397737782155</v>
      </c>
      <c r="DO58" s="11">
        <v>2000</v>
      </c>
      <c r="DP58" t="s">
        <v>19</v>
      </c>
      <c r="DQ58" s="12">
        <v>7.7760638300361125</v>
      </c>
      <c r="DR58" s="13">
        <v>7.8233208094607685</v>
      </c>
      <c r="DS58" s="13">
        <v>7.9197230185035199</v>
      </c>
      <c r="DT58" s="13">
        <v>8.0691194201089615</v>
      </c>
      <c r="DU58" s="14">
        <v>8.2774590777632664</v>
      </c>
      <c r="DV58">
        <v>8.552970557083345</v>
      </c>
      <c r="DW58">
        <v>8.9062718885714993</v>
      </c>
      <c r="DX58">
        <v>9.350002462635727</v>
      </c>
      <c r="DY58">
        <v>9.8965480089173568</v>
      </c>
      <c r="DZ58" s="13">
        <v>10.549338954394686</v>
      </c>
      <c r="EA58" s="13">
        <v>11.276586661927894</v>
      </c>
      <c r="EB58" s="13">
        <v>11.963821661668371</v>
      </c>
      <c r="EC58" s="13">
        <v>12.573184933560416</v>
      </c>
      <c r="ED58" s="13">
        <v>13.098533368999696</v>
      </c>
      <c r="EE58" s="14">
        <v>13.54183143256131</v>
      </c>
      <c r="EF58">
        <v>13.906166918136323</v>
      </c>
      <c r="EG58">
        <v>14.194271918396296</v>
      </c>
      <c r="EH58">
        <v>14.408352790742008</v>
      </c>
      <c r="EI58">
        <v>14.550101104814196</v>
      </c>
      <c r="EJ58">
        <v>14.620678138080562</v>
      </c>
      <c r="EL58" s="11">
        <v>2000</v>
      </c>
      <c r="EM58" t="s">
        <v>19</v>
      </c>
      <c r="EN58" s="12">
        <v>7.12857619715043</v>
      </c>
      <c r="EO58" s="13">
        <v>7.1540287717951179</v>
      </c>
      <c r="EP58" s="13">
        <v>7.2055738596196086</v>
      </c>
      <c r="EQ58" s="13">
        <v>7.2844529689895676</v>
      </c>
      <c r="ER58" s="14">
        <v>7.3924240366033294</v>
      </c>
      <c r="ES58">
        <v>7.5316113639641484</v>
      </c>
      <c r="ET58">
        <v>7.7042566503218541</v>
      </c>
      <c r="EU58">
        <v>7.9122950548338746</v>
      </c>
      <c r="EV58">
        <v>8.1565369576021194</v>
      </c>
      <c r="EW58" s="13">
        <v>8.4347788162002786</v>
      </c>
      <c r="EX58" s="13">
        <v>8.7371798755186187</v>
      </c>
      <c r="EY58" s="13">
        <v>9.0387183281618864</v>
      </c>
      <c r="EZ58" s="13">
        <v>9.3261210140847286</v>
      </c>
      <c r="FA58" s="13">
        <v>9.5913724982838762</v>
      </c>
      <c r="FB58" s="14">
        <v>9.8284315543283949</v>
      </c>
      <c r="FC58">
        <v>10.032440168742015</v>
      </c>
      <c r="FD58">
        <v>10.199606798501142</v>
      </c>
      <c r="FE58">
        <v>10.327139956663389</v>
      </c>
      <c r="FF58">
        <v>10.413128311329302</v>
      </c>
      <c r="FG58">
        <v>10.456399079126411</v>
      </c>
      <c r="FI58" s="11">
        <v>2000</v>
      </c>
      <c r="FJ58" t="s">
        <v>19</v>
      </c>
      <c r="FK58" s="12">
        <v>8.7741189873868493</v>
      </c>
      <c r="FL58" s="13">
        <v>8.8322297374437078</v>
      </c>
      <c r="FM58" s="13">
        <v>8.9508237989875337</v>
      </c>
      <c r="FN58" s="13">
        <v>9.1347656267156889</v>
      </c>
      <c r="FO58" s="14">
        <v>9.391641051002237</v>
      </c>
      <c r="FP58">
        <v>9.7320518975021422</v>
      </c>
      <c r="FQ58">
        <v>10.169797006111644</v>
      </c>
      <c r="FR58">
        <v>10.721296272422814</v>
      </c>
      <c r="FS58">
        <v>11.402086484478232</v>
      </c>
      <c r="FT58" s="13">
        <v>12.213724255580702</v>
      </c>
      <c r="FU58" s="13">
        <v>13.105189160884571</v>
      </c>
      <c r="FV58" s="13">
        <v>13.906072272547364</v>
      </c>
      <c r="FW58" s="13">
        <v>14.577537654378558</v>
      </c>
      <c r="FX58" s="13">
        <v>15.130383955863806</v>
      </c>
      <c r="FY58" s="14">
        <v>15.582167593736406</v>
      </c>
      <c r="FZ58">
        <v>15.946123421674956</v>
      </c>
      <c r="GA58">
        <v>16.230634833135493</v>
      </c>
      <c r="GB58">
        <v>16.440744221342815</v>
      </c>
      <c r="GC58">
        <v>16.579436131700191</v>
      </c>
      <c r="GD58">
        <v>16.648397737782155</v>
      </c>
    </row>
    <row r="59" spans="1:186">
      <c r="A59" s="11">
        <v>1000</v>
      </c>
      <c r="B59" t="s">
        <v>20</v>
      </c>
      <c r="C59">
        <v>9.1373856720937727</v>
      </c>
      <c r="D59">
        <v>9.1943116772797691</v>
      </c>
      <c r="E59">
        <v>9.3097799621908432</v>
      </c>
      <c r="F59">
        <v>9.4870035619768487</v>
      </c>
      <c r="G59">
        <v>9.7307159858604422</v>
      </c>
      <c r="H59" s="2">
        <v>10.046937459899755</v>
      </c>
      <c r="I59" s="3">
        <v>10.442348918745459</v>
      </c>
      <c r="J59" s="3">
        <v>10.922751214342345</v>
      </c>
      <c r="K59" s="3">
        <v>11.489541615209701</v>
      </c>
      <c r="L59" s="4">
        <v>12.132516368542872</v>
      </c>
      <c r="M59">
        <v>12.818647276678965</v>
      </c>
      <c r="N59">
        <v>13.488436188669134</v>
      </c>
      <c r="O59">
        <v>14.104784777859978</v>
      </c>
      <c r="P59">
        <v>14.650655948641836</v>
      </c>
      <c r="Q59">
        <v>15.119489433689845</v>
      </c>
      <c r="R59" s="2">
        <v>15.509309134186449</v>
      </c>
      <c r="S59" s="3">
        <v>15.819992538730123</v>
      </c>
      <c r="T59" s="3">
        <v>16.052096668731739</v>
      </c>
      <c r="U59" s="3">
        <v>16.206329280611403</v>
      </c>
      <c r="V59" s="4">
        <v>16.283281204344821</v>
      </c>
      <c r="BE59" s="11">
        <v>1000</v>
      </c>
      <c r="BF59" t="s">
        <v>20</v>
      </c>
      <c r="BG59">
        <v>7.4579961659290968</v>
      </c>
      <c r="BH59">
        <v>7.486905782815203</v>
      </c>
      <c r="BI59">
        <v>7.5452808743413637</v>
      </c>
      <c r="BJ59">
        <v>7.6341760466742858</v>
      </c>
      <c r="BK59">
        <v>7.7550180948688681</v>
      </c>
      <c r="BL59" s="2">
        <v>7.9093815708275885</v>
      </c>
      <c r="BM59" s="3">
        <v>8.098611940084238</v>
      </c>
      <c r="BN59" s="3">
        <v>8.3231941405287238</v>
      </c>
      <c r="BO59" s="3">
        <v>8.58168394634599</v>
      </c>
      <c r="BP59" s="4">
        <v>8.868957402777836</v>
      </c>
      <c r="BQ59">
        <v>9.1739031146883843</v>
      </c>
      <c r="BR59">
        <v>9.4790943058286583</v>
      </c>
      <c r="BS59">
        <v>9.7710097406599274</v>
      </c>
      <c r="BT59">
        <v>10.04030963192168</v>
      </c>
      <c r="BU59">
        <v>10.280384378394997</v>
      </c>
      <c r="BV59" s="2">
        <v>10.486396600412585</v>
      </c>
      <c r="BW59" s="3">
        <v>10.654794426709541</v>
      </c>
      <c r="BX59" s="3">
        <v>10.783037622978876</v>
      </c>
      <c r="BY59" s="3">
        <v>10.869403753722851</v>
      </c>
      <c r="BZ59" s="4">
        <v>10.912836493131786</v>
      </c>
      <c r="CB59" s="11">
        <v>1000</v>
      </c>
      <c r="CC59" t="s">
        <v>20</v>
      </c>
      <c r="CD59">
        <v>9.0970006646058259</v>
      </c>
      <c r="CE59">
        <v>9.1580308348057358</v>
      </c>
      <c r="CF59">
        <v>9.2819348037979772</v>
      </c>
      <c r="CG59">
        <v>9.4723785635779727</v>
      </c>
      <c r="CH59">
        <v>9.7347590878051413</v>
      </c>
      <c r="CI59" s="2">
        <v>10.075911256791104</v>
      </c>
      <c r="CJ59" s="3">
        <v>10.503308983804377</v>
      </c>
      <c r="CK59" s="3">
        <v>11.023093755993141</v>
      </c>
      <c r="CL59" s="3">
        <v>11.635598000831958</v>
      </c>
      <c r="CM59" s="4">
        <v>12.326343081666652</v>
      </c>
      <c r="CN59">
        <v>13.052478708908748</v>
      </c>
      <c r="CO59">
        <v>13.740317319063116</v>
      </c>
      <c r="CP59">
        <v>14.351511535788054</v>
      </c>
      <c r="CQ59">
        <v>14.875750622883274</v>
      </c>
      <c r="CR59">
        <v>15.314642903330508</v>
      </c>
      <c r="CS59" s="2">
        <v>15.6728269669394</v>
      </c>
      <c r="CT59" s="3">
        <v>15.954674500602813</v>
      </c>
      <c r="CU59" s="3">
        <v>16.163494888000091</v>
      </c>
      <c r="CV59" s="3">
        <v>16.301554498760026</v>
      </c>
      <c r="CW59" s="4">
        <v>16.37025131718093</v>
      </c>
      <c r="CX59" s="6"/>
      <c r="CY59" s="6"/>
      <c r="CZ59" s="6"/>
      <c r="DA59" s="6"/>
      <c r="DB59" s="6"/>
      <c r="DO59" s="11">
        <v>1000</v>
      </c>
      <c r="DP59" t="s">
        <v>20</v>
      </c>
      <c r="DQ59">
        <v>7.9352050890832126</v>
      </c>
      <c r="DR59">
        <v>7.9846205240150896</v>
      </c>
      <c r="DS59">
        <v>8.0849654186173527</v>
      </c>
      <c r="DT59">
        <v>8.2392407276323762</v>
      </c>
      <c r="DU59">
        <v>8.4518464885822517</v>
      </c>
      <c r="DV59" s="2">
        <v>8.7283433301873572</v>
      </c>
      <c r="DW59" s="3">
        <v>9.0748563769463342</v>
      </c>
      <c r="DX59" s="3">
        <v>9.4966654933178578</v>
      </c>
      <c r="DY59" s="3">
        <v>9.9950566798655895</v>
      </c>
      <c r="DZ59" s="4">
        <v>10.56098175272572</v>
      </c>
      <c r="EA59">
        <v>11.16526848213595</v>
      </c>
      <c r="EB59">
        <v>11.755551584422061</v>
      </c>
      <c r="EC59">
        <v>12.298976630299041</v>
      </c>
      <c r="ED59">
        <v>12.780302520746417</v>
      </c>
      <c r="EE59">
        <v>13.193589490955773</v>
      </c>
      <c r="EF59" s="2">
        <v>13.537043448899228</v>
      </c>
      <c r="EG59" s="3">
        <v>13.81059300083162</v>
      </c>
      <c r="EH59" s="3">
        <v>14.014818815276726</v>
      </c>
      <c r="EI59" s="3">
        <v>14.150449782181482</v>
      </c>
      <c r="EJ59" s="4">
        <v>14.21809535692924</v>
      </c>
      <c r="EL59" s="11">
        <v>1000</v>
      </c>
      <c r="EM59" t="s">
        <v>20</v>
      </c>
      <c r="EN59">
        <v>7.2084819906698714</v>
      </c>
      <c r="EO59">
        <v>7.2353639339175775</v>
      </c>
      <c r="EP59">
        <v>7.2896429737072461</v>
      </c>
      <c r="EQ59">
        <v>7.3722898515238242</v>
      </c>
      <c r="ER59">
        <v>7.4846005508932629</v>
      </c>
      <c r="ES59" s="2">
        <v>7.6279701823476653</v>
      </c>
      <c r="ET59" s="3">
        <v>7.8035255088313482</v>
      </c>
      <c r="EU59" s="3">
        <v>8.0115354072485765</v>
      </c>
      <c r="EV59" s="3">
        <v>8.2504628215232714</v>
      </c>
      <c r="EW59" s="4">
        <v>8.5154904911675189</v>
      </c>
      <c r="EX59">
        <v>8.796676023872374</v>
      </c>
      <c r="EY59">
        <v>9.0788135907326151</v>
      </c>
      <c r="EZ59">
        <v>9.3496824912509204</v>
      </c>
      <c r="FA59">
        <v>9.6004650507138312</v>
      </c>
      <c r="FB59">
        <v>9.8247020255817663</v>
      </c>
      <c r="FC59" s="2">
        <v>10.017570007334593</v>
      </c>
      <c r="FD59" s="3">
        <v>10.175493473858701</v>
      </c>
      <c r="FE59" s="3">
        <v>10.295905103844403</v>
      </c>
      <c r="FF59" s="3">
        <v>10.377061405088915</v>
      </c>
      <c r="FG59" s="4">
        <v>10.417892495519798</v>
      </c>
      <c r="FI59" s="11">
        <v>1000</v>
      </c>
      <c r="FJ59" t="s">
        <v>20</v>
      </c>
      <c r="FK59">
        <v>9.0970006646058259</v>
      </c>
      <c r="FL59">
        <v>9.1580308348057358</v>
      </c>
      <c r="FM59">
        <v>9.2819348037979772</v>
      </c>
      <c r="FN59">
        <v>9.4723785635779727</v>
      </c>
      <c r="FO59">
        <v>9.7347590878051413</v>
      </c>
      <c r="FP59" s="2">
        <v>10.075911256791104</v>
      </c>
      <c r="FQ59" s="3">
        <v>10.503308983804377</v>
      </c>
      <c r="FR59" s="3">
        <v>11.023093755993141</v>
      </c>
      <c r="FS59" s="3">
        <v>11.635598000831958</v>
      </c>
      <c r="FT59" s="4">
        <v>12.326343081666652</v>
      </c>
      <c r="FU59">
        <v>13.052478708908748</v>
      </c>
      <c r="FV59">
        <v>13.740317319063116</v>
      </c>
      <c r="FW59">
        <v>14.351511535788054</v>
      </c>
      <c r="FX59">
        <v>14.875750622883274</v>
      </c>
      <c r="FY59">
        <v>15.314642903330508</v>
      </c>
      <c r="FZ59" s="2">
        <v>15.6728269669394</v>
      </c>
      <c r="GA59" s="3">
        <v>15.954674500602813</v>
      </c>
      <c r="GB59" s="3">
        <v>16.163494888000091</v>
      </c>
      <c r="GC59" s="3">
        <v>16.301554498760026</v>
      </c>
      <c r="GD59" s="4">
        <v>16.37025131718093</v>
      </c>
    </row>
    <row r="60" spans="1:186" ht="15.75" thickBot="1">
      <c r="A60" s="15">
        <v>2</v>
      </c>
      <c r="B60" t="s">
        <v>21</v>
      </c>
      <c r="C60">
        <v>9.5197121030306704</v>
      </c>
      <c r="D60">
        <v>9.5775207650360716</v>
      </c>
      <c r="E60">
        <v>9.6942379000123111</v>
      </c>
      <c r="F60">
        <v>9.8719631810611297</v>
      </c>
      <c r="G60">
        <v>10.113554464599096</v>
      </c>
      <c r="H60" s="5">
        <v>10.422146771881842</v>
      </c>
      <c r="I60" s="6">
        <v>10.800251175727697</v>
      </c>
      <c r="J60" s="6">
        <v>11.248143874893179</v>
      </c>
      <c r="K60" s="6">
        <v>11.761198120253747</v>
      </c>
      <c r="L60" s="7">
        <v>12.326138729652302</v>
      </c>
      <c r="M60">
        <v>12.917814827631695</v>
      </c>
      <c r="N60">
        <v>13.50201866853096</v>
      </c>
      <c r="O60">
        <v>14.050992400335398</v>
      </c>
      <c r="P60">
        <v>14.546902613606404</v>
      </c>
      <c r="Q60">
        <v>14.979549147114474</v>
      </c>
      <c r="R60" s="5">
        <v>15.34348528028206</v>
      </c>
      <c r="S60" s="6">
        <v>15.6359791283136</v>
      </c>
      <c r="T60" s="6">
        <v>15.855781117821966</v>
      </c>
      <c r="U60" s="6">
        <v>16.002408066740912</v>
      </c>
      <c r="V60" s="7">
        <v>16.075728098226772</v>
      </c>
      <c r="BE60" s="15">
        <v>2</v>
      </c>
      <c r="BF60" t="s">
        <v>21</v>
      </c>
      <c r="BG60">
        <v>7.6453823819537243</v>
      </c>
      <c r="BH60">
        <v>7.6748934145969185</v>
      </c>
      <c r="BI60">
        <v>7.7342886169728668</v>
      </c>
      <c r="BJ60">
        <v>7.8242398775946223</v>
      </c>
      <c r="BK60">
        <v>7.9455580584716596</v>
      </c>
      <c r="BL60" s="5">
        <v>8.0989246652202684</v>
      </c>
      <c r="BM60" s="6">
        <v>8.2844783482152877</v>
      </c>
      <c r="BN60" s="6">
        <v>8.5012093955479315</v>
      </c>
      <c r="BO60" s="6">
        <v>8.7461303695323576</v>
      </c>
      <c r="BP60" s="7">
        <v>9.013304257499497</v>
      </c>
      <c r="BQ60">
        <v>9.293194158429058</v>
      </c>
      <c r="BR60">
        <v>9.5735816856543945</v>
      </c>
      <c r="BS60">
        <v>9.8432879568612091</v>
      </c>
      <c r="BT60">
        <v>10.093430303531843</v>
      </c>
      <c r="BU60">
        <v>10.317295256887379</v>
      </c>
      <c r="BV60" s="5">
        <v>10.509903596325737</v>
      </c>
      <c r="BW60" s="6">
        <v>10.667623907556933</v>
      </c>
      <c r="BX60" s="6">
        <v>10.787880048342808</v>
      </c>
      <c r="BY60" s="6">
        <v>10.868931446455484</v>
      </c>
      <c r="BZ60" s="7">
        <v>10.90971008961651</v>
      </c>
      <c r="CB60" s="15">
        <v>2</v>
      </c>
      <c r="CC60" t="s">
        <v>21</v>
      </c>
      <c r="CD60">
        <v>9.4678975829793615</v>
      </c>
      <c r="CE60">
        <v>9.5294918188338986</v>
      </c>
      <c r="CF60">
        <v>9.6539132442036841</v>
      </c>
      <c r="CG60">
        <v>9.8435103277751246</v>
      </c>
      <c r="CH60">
        <v>10.101459586697487</v>
      </c>
      <c r="CI60" s="5">
        <v>10.431185662296963</v>
      </c>
      <c r="CJ60" s="6">
        <v>10.835264138622751</v>
      </c>
      <c r="CK60" s="6">
        <v>11.313453359142613</v>
      </c>
      <c r="CL60" s="6">
        <v>11.859452183467999</v>
      </c>
      <c r="CM60" s="7">
        <v>12.456444412522401</v>
      </c>
      <c r="CN60">
        <v>13.073604192933439</v>
      </c>
      <c r="CO60">
        <v>13.670678533921656</v>
      </c>
      <c r="CP60">
        <v>14.218556805244956</v>
      </c>
      <c r="CQ60">
        <v>14.702176647971655</v>
      </c>
      <c r="CR60">
        <v>15.115776583160345</v>
      </c>
      <c r="CS60" s="5">
        <v>15.458223944198956</v>
      </c>
      <c r="CT60" s="6">
        <v>15.730211289380398</v>
      </c>
      <c r="CU60" s="6">
        <v>15.932906150506451</v>
      </c>
      <c r="CV60" s="6">
        <v>16.067386273329042</v>
      </c>
      <c r="CW60" s="7">
        <v>16.134426894096222</v>
      </c>
      <c r="CX60" s="6"/>
      <c r="CY60" s="6"/>
      <c r="CZ60" s="6"/>
      <c r="DA60" s="6"/>
      <c r="DB60" s="6"/>
      <c r="DO60" s="15">
        <v>2</v>
      </c>
      <c r="DP60" t="s">
        <v>21</v>
      </c>
      <c r="DQ60">
        <v>8.1600243823408238</v>
      </c>
      <c r="DR60">
        <v>8.2094845002838976</v>
      </c>
      <c r="DS60">
        <v>8.3094714696661409</v>
      </c>
      <c r="DT60">
        <v>8.4620214333265604</v>
      </c>
      <c r="DU60">
        <v>8.6699081059420617</v>
      </c>
      <c r="DV60" s="5">
        <v>8.9361901551268339</v>
      </c>
      <c r="DW60" s="6">
        <v>9.2633795465107251</v>
      </c>
      <c r="DX60" s="6">
        <v>9.6519799802228032</v>
      </c>
      <c r="DY60" s="6">
        <v>10.098100090307572</v>
      </c>
      <c r="DZ60" s="7">
        <v>10.590141769772471</v>
      </c>
      <c r="EA60">
        <v>11.105985133665541</v>
      </c>
      <c r="EB60">
        <v>11.615515308322738</v>
      </c>
      <c r="EC60">
        <v>12.094250072934932</v>
      </c>
      <c r="ED60">
        <v>12.526457365756739</v>
      </c>
      <c r="EE60">
        <v>12.903186493186062</v>
      </c>
      <c r="EF60" s="5">
        <v>13.219742200367589</v>
      </c>
      <c r="EG60" s="6">
        <v>13.473871370326352</v>
      </c>
      <c r="EH60" s="6">
        <v>13.664647198018534</v>
      </c>
      <c r="EI60" s="6">
        <v>13.791806860087391</v>
      </c>
      <c r="EJ60" s="7">
        <v>13.855358832189067</v>
      </c>
      <c r="EL60" s="15">
        <v>2</v>
      </c>
      <c r="EM60" t="s">
        <v>21</v>
      </c>
      <c r="EN60">
        <v>7.3749310961281962</v>
      </c>
      <c r="EO60">
        <v>7.4020969142902473</v>
      </c>
      <c r="EP60">
        <v>7.4567835587282767</v>
      </c>
      <c r="EQ60">
        <v>7.5396276279993364</v>
      </c>
      <c r="ER60">
        <v>7.6513908957967773</v>
      </c>
      <c r="ES60" s="5">
        <v>7.792701307698648</v>
      </c>
      <c r="ET60" s="6">
        <v>7.9636619449037926</v>
      </c>
      <c r="EU60" s="6">
        <v>8.1632936130492855</v>
      </c>
      <c r="EV60" s="6">
        <v>8.3887960683306169</v>
      </c>
      <c r="EW60" s="7">
        <v>8.6347162196627618</v>
      </c>
      <c r="EX60">
        <v>8.8924319644215579</v>
      </c>
      <c r="EY60">
        <v>9.1509802387666959</v>
      </c>
      <c r="EZ60">
        <v>9.4001793070329374</v>
      </c>
      <c r="FA60">
        <v>9.63177250483424</v>
      </c>
      <c r="FB60">
        <v>9.8394044063795576</v>
      </c>
      <c r="FC60" s="5">
        <v>10.018298810349481</v>
      </c>
      <c r="FD60" s="6">
        <v>10.164944436521878</v>
      </c>
      <c r="FE60" s="6">
        <v>10.27684027462573</v>
      </c>
      <c r="FF60" s="6">
        <v>10.352293914879034</v>
      </c>
      <c r="FG60" s="7">
        <v>10.390266673923913</v>
      </c>
      <c r="FI60" s="15">
        <v>2</v>
      </c>
      <c r="FJ60" t="s">
        <v>21</v>
      </c>
      <c r="FK60">
        <v>9.4678975829793615</v>
      </c>
      <c r="FL60">
        <v>9.5294918188338986</v>
      </c>
      <c r="FM60">
        <v>9.6539132442036841</v>
      </c>
      <c r="FN60">
        <v>9.8435103277751246</v>
      </c>
      <c r="FO60">
        <v>10.101459586697487</v>
      </c>
      <c r="FP60" s="5">
        <v>10.431185662296963</v>
      </c>
      <c r="FQ60" s="6">
        <v>10.835264138622751</v>
      </c>
      <c r="FR60" s="6">
        <v>11.313453359142613</v>
      </c>
      <c r="FS60" s="6">
        <v>11.859452183467999</v>
      </c>
      <c r="FT60" s="7">
        <v>12.456444412522401</v>
      </c>
      <c r="FU60">
        <v>13.073604192933439</v>
      </c>
      <c r="FV60">
        <v>13.670678533921656</v>
      </c>
      <c r="FW60">
        <v>14.218556805244956</v>
      </c>
      <c r="FX60">
        <v>14.702176647971655</v>
      </c>
      <c r="FY60">
        <v>15.115776583160345</v>
      </c>
      <c r="FZ60" s="5">
        <v>15.458223944198956</v>
      </c>
      <c r="GA60" s="6">
        <v>15.730211289380398</v>
      </c>
      <c r="GB60" s="6">
        <v>15.932906150506451</v>
      </c>
      <c r="GC60" s="6">
        <v>16.067386273329042</v>
      </c>
      <c r="GD60" s="7">
        <v>16.134426894096222</v>
      </c>
    </row>
    <row r="61" spans="1:186" ht="15.75" thickBot="1">
      <c r="A61" s="9">
        <v>0</v>
      </c>
      <c r="B61" t="s">
        <v>22</v>
      </c>
      <c r="C61">
        <v>9.9102780351954074</v>
      </c>
      <c r="D61">
        <v>9.9674398854965176</v>
      </c>
      <c r="E61">
        <v>10.082365991676726</v>
      </c>
      <c r="F61">
        <v>10.256123163705931</v>
      </c>
      <c r="G61">
        <v>10.489936829665496</v>
      </c>
      <c r="H61" s="5">
        <v>10.784656208401602</v>
      </c>
      <c r="I61" s="6">
        <v>11.139900960179713</v>
      </c>
      <c r="J61" s="6">
        <v>11.552800200387544</v>
      </c>
      <c r="K61" s="6">
        <v>12.016337257026715</v>
      </c>
      <c r="L61" s="7">
        <v>12.517670868950802</v>
      </c>
      <c r="M61">
        <v>13.037576059583023</v>
      </c>
      <c r="N61">
        <v>13.552955178201737</v>
      </c>
      <c r="O61">
        <v>14.042837341245066</v>
      </c>
      <c r="P61">
        <v>14.491247825790305</v>
      </c>
      <c r="Q61">
        <v>14.88720600031624</v>
      </c>
      <c r="R61" s="5">
        <v>15.223619648824247</v>
      </c>
      <c r="S61" s="6">
        <v>15.49610235151264</v>
      </c>
      <c r="T61" s="6">
        <v>15.70204517756618</v>
      </c>
      <c r="U61" s="6">
        <v>15.839967778664676</v>
      </c>
      <c r="V61" s="7">
        <v>15.909093339040082</v>
      </c>
      <c r="BE61" s="9">
        <v>0</v>
      </c>
      <c r="BF61" t="s">
        <v>22</v>
      </c>
      <c r="BG61">
        <v>7.8705632534324899</v>
      </c>
      <c r="BH61">
        <v>7.8998518014709926</v>
      </c>
      <c r="BI61">
        <v>7.9586174913114647</v>
      </c>
      <c r="BJ61">
        <v>8.0471575877661952</v>
      </c>
      <c r="BK61">
        <v>8.1657119571353505</v>
      </c>
      <c r="BL61" s="5">
        <v>8.314199786269743</v>
      </c>
      <c r="BM61" s="6">
        <v>8.4918477646190347</v>
      </c>
      <c r="BN61" s="6">
        <v>8.6967107414020344</v>
      </c>
      <c r="BO61" s="6">
        <v>8.9251284703561389</v>
      </c>
      <c r="BP61" s="7">
        <v>9.1712645519496707</v>
      </c>
      <c r="BQ61">
        <v>9.427052596040415</v>
      </c>
      <c r="BR61">
        <v>9.6830074445356935</v>
      </c>
      <c r="BS61">
        <v>9.9299129536980217</v>
      </c>
      <c r="BT61">
        <v>10.15983517219318</v>
      </c>
      <c r="BU61">
        <v>10.366399539306016</v>
      </c>
      <c r="BV61" s="5">
        <v>10.544695934912857</v>
      </c>
      <c r="BW61" s="6">
        <v>10.691064855811298</v>
      </c>
      <c r="BX61" s="6">
        <v>10.802875249647254</v>
      </c>
      <c r="BY61" s="6">
        <v>10.878331891077275</v>
      </c>
      <c r="BZ61" s="7">
        <v>10.916324575251103</v>
      </c>
      <c r="CB61" s="9">
        <v>0</v>
      </c>
      <c r="CC61" t="s">
        <v>22</v>
      </c>
      <c r="CD61">
        <v>9.8468736741195784</v>
      </c>
      <c r="CE61">
        <v>9.9074065059103109</v>
      </c>
      <c r="CF61">
        <v>10.029129993206938</v>
      </c>
      <c r="CG61">
        <v>10.213199306034507</v>
      </c>
      <c r="CH61">
        <v>10.460909442649935</v>
      </c>
      <c r="CI61" s="5">
        <v>10.773065963814243</v>
      </c>
      <c r="CJ61" s="6">
        <v>11.148976682261884</v>
      </c>
      <c r="CK61" s="6">
        <v>11.584963405982839</v>
      </c>
      <c r="CL61" s="6">
        <v>12.072432252277995</v>
      </c>
      <c r="CM61" s="7">
        <v>12.596003078783463</v>
      </c>
      <c r="CN61">
        <v>13.133165826185174</v>
      </c>
      <c r="CO61">
        <v>13.657864977391414</v>
      </c>
      <c r="CP61">
        <v>14.148229182150672</v>
      </c>
      <c r="CQ61">
        <v>14.589532621595211</v>
      </c>
      <c r="CR61">
        <v>14.973274917303367</v>
      </c>
      <c r="CS61" s="5">
        <v>15.295129766882713</v>
      </c>
      <c r="CT61" s="6">
        <v>15.553178948948524</v>
      </c>
      <c r="CU61" s="6">
        <v>15.746745550281592</v>
      </c>
      <c r="CV61" s="6">
        <v>15.875713894675648</v>
      </c>
      <c r="CW61" s="7">
        <v>15.940159357818654</v>
      </c>
      <c r="CX61" s="6"/>
      <c r="CY61" s="6"/>
      <c r="CZ61" s="6"/>
      <c r="DA61" s="6"/>
      <c r="DB61" s="6"/>
      <c r="DO61" s="9">
        <v>1</v>
      </c>
      <c r="DP61" t="s">
        <v>22</v>
      </c>
      <c r="DQ61">
        <v>8.4127200676823595</v>
      </c>
      <c r="DR61">
        <v>8.4606625699977798</v>
      </c>
      <c r="DS61">
        <v>8.5571854861546797</v>
      </c>
      <c r="DT61">
        <v>8.7034348209449703</v>
      </c>
      <c r="DU61">
        <v>8.9007786699595357</v>
      </c>
      <c r="DV61" s="5">
        <v>9.1503112249494016</v>
      </c>
      <c r="DW61" s="6">
        <v>9.4520692588258672</v>
      </c>
      <c r="DX61" s="6">
        <v>9.8038862978014389</v>
      </c>
      <c r="DY61" s="6">
        <v>10.199903586171379</v>
      </c>
      <c r="DZ61" s="7">
        <v>10.629074784820752</v>
      </c>
      <c r="EA61">
        <v>11.074679358317828</v>
      </c>
      <c r="EB61">
        <v>11.516556315358164</v>
      </c>
      <c r="EC61">
        <v>11.936405680677302</v>
      </c>
      <c r="ED61">
        <v>12.32034583961237</v>
      </c>
      <c r="EE61">
        <v>12.658930820415568</v>
      </c>
      <c r="EF61" s="5">
        <v>12.946174276841221</v>
      </c>
      <c r="EG61" s="6">
        <v>13.178489024719955</v>
      </c>
      <c r="EH61" s="6">
        <v>13.353842613225286</v>
      </c>
      <c r="EI61" s="6">
        <v>13.471158313947718</v>
      </c>
      <c r="EJ61" s="7">
        <v>13.529917335443733</v>
      </c>
      <c r="EL61" s="9">
        <v>1</v>
      </c>
      <c r="EM61" t="s">
        <v>22</v>
      </c>
      <c r="EN61">
        <v>7.5897288254609565</v>
      </c>
      <c r="EO61">
        <v>7.6162903776919437</v>
      </c>
      <c r="EP61">
        <v>7.6696071176010276</v>
      </c>
      <c r="EQ61">
        <v>7.7499893242489035</v>
      </c>
      <c r="ER61">
        <v>7.8577047339373012</v>
      </c>
      <c r="ES61" s="5">
        <v>7.9927283592463318</v>
      </c>
      <c r="ET61" s="6">
        <v>8.1543936951692135</v>
      </c>
      <c r="EU61" s="6">
        <v>8.3409508523858413</v>
      </c>
      <c r="EV61" s="6">
        <v>8.5490771244516655</v>
      </c>
      <c r="EW61" s="7">
        <v>8.773475491562376</v>
      </c>
      <c r="EX61">
        <v>9.0068452737375537</v>
      </c>
      <c r="EY61">
        <v>9.2406063709890205</v>
      </c>
      <c r="EZ61">
        <v>9.4663653766082128</v>
      </c>
      <c r="FA61">
        <v>9.6768296939944012</v>
      </c>
      <c r="FB61">
        <v>9.8660908280037045</v>
      </c>
      <c r="FC61" s="5">
        <v>10.029570493575303</v>
      </c>
      <c r="FD61" s="6">
        <v>10.163845620549887</v>
      </c>
      <c r="FE61" s="6">
        <v>10.266453147921951</v>
      </c>
      <c r="FF61" s="6">
        <v>10.335713823453464</v>
      </c>
      <c r="FG61" s="7">
        <v>10.370590736839278</v>
      </c>
      <c r="FI61" s="9">
        <v>0</v>
      </c>
      <c r="FJ61" t="s">
        <v>22</v>
      </c>
      <c r="FK61">
        <v>9.8468736741195784</v>
      </c>
      <c r="FL61">
        <v>9.9074065059103109</v>
      </c>
      <c r="FM61">
        <v>10.029129993206938</v>
      </c>
      <c r="FN61">
        <v>10.213199306034507</v>
      </c>
      <c r="FO61">
        <v>10.460909442649935</v>
      </c>
      <c r="FP61" s="5">
        <v>10.773065963814243</v>
      </c>
      <c r="FQ61" s="6">
        <v>11.148976682261884</v>
      </c>
      <c r="FR61" s="6">
        <v>11.584963405982839</v>
      </c>
      <c r="FS61" s="6">
        <v>12.072432252277995</v>
      </c>
      <c r="FT61" s="7">
        <v>12.596003078783463</v>
      </c>
      <c r="FU61">
        <v>13.133165826185174</v>
      </c>
      <c r="FV61">
        <v>13.657864977391414</v>
      </c>
      <c r="FW61">
        <v>14.148229182150672</v>
      </c>
      <c r="FX61">
        <v>14.589532621595211</v>
      </c>
      <c r="FY61">
        <v>14.973274917303367</v>
      </c>
      <c r="FZ61" s="5">
        <v>15.295129766882713</v>
      </c>
      <c r="GA61" s="6">
        <v>15.553178948948524</v>
      </c>
      <c r="GB61" s="6">
        <v>15.746745550281592</v>
      </c>
      <c r="GC61" s="6">
        <v>15.875713894675648</v>
      </c>
      <c r="GD61" s="7">
        <v>15.940159357818654</v>
      </c>
    </row>
    <row r="62" spans="1:186" ht="15.75" thickBot="1">
      <c r="A62" s="16">
        <v>0.1</v>
      </c>
      <c r="B62" t="s">
        <v>23</v>
      </c>
      <c r="C62">
        <v>10.277264523974614</v>
      </c>
      <c r="D62">
        <v>10.332882644895296</v>
      </c>
      <c r="E62">
        <v>10.444300665297355</v>
      </c>
      <c r="F62">
        <v>10.611739105697149</v>
      </c>
      <c r="G62">
        <v>10.835156999129627</v>
      </c>
      <c r="H62" s="5">
        <v>11.113770454357057</v>
      </c>
      <c r="I62" s="6">
        <v>11.445369672298405</v>
      </c>
      <c r="J62" s="6">
        <v>11.825451377769397</v>
      </c>
      <c r="K62" s="6">
        <v>12.246289287206004</v>
      </c>
      <c r="L62" s="7">
        <v>12.696273429993031</v>
      </c>
      <c r="M62">
        <v>13.160114268223792</v>
      </c>
      <c r="N62">
        <v>13.620513016810182</v>
      </c>
      <c r="O62">
        <v>14.060965424905282</v>
      </c>
      <c r="P62">
        <v>14.467642882934426</v>
      </c>
      <c r="Q62">
        <v>14.829943764605851</v>
      </c>
      <c r="R62" s="5">
        <v>15.140218906306314</v>
      </c>
      <c r="S62" s="6">
        <v>15.393191496006096</v>
      </c>
      <c r="T62" s="6">
        <v>15.585363858246254</v>
      </c>
      <c r="U62" s="6">
        <v>15.714526862324835</v>
      </c>
      <c r="V62" s="7">
        <v>15.779400158112134</v>
      </c>
      <c r="BE62" s="16">
        <v>0.1</v>
      </c>
      <c r="BF62" t="s">
        <v>23</v>
      </c>
      <c r="BG62">
        <v>8.1014486558871024</v>
      </c>
      <c r="BH62">
        <v>8.1300034554582972</v>
      </c>
      <c r="BI62">
        <v>8.1871394349866105</v>
      </c>
      <c r="BJ62">
        <v>8.2728332966543796</v>
      </c>
      <c r="BK62">
        <v>8.3868589259247592</v>
      </c>
      <c r="BL62" s="5">
        <v>8.5285574596050608</v>
      </c>
      <c r="BM62" s="6">
        <v>8.6965379039627155</v>
      </c>
      <c r="BN62" s="6">
        <v>8.8883339132244856</v>
      </c>
      <c r="BO62" s="6">
        <v>9.1000789136918208</v>
      </c>
      <c r="BP62" s="7">
        <v>9.3263193730212315</v>
      </c>
      <c r="BQ62">
        <v>9.5601423544429807</v>
      </c>
      <c r="BR62">
        <v>9.7937616981946967</v>
      </c>
      <c r="BS62">
        <v>10.019438624068902</v>
      </c>
      <c r="BT62">
        <v>10.230195250823385</v>
      </c>
      <c r="BU62">
        <v>10.420159468443234</v>
      </c>
      <c r="BV62" s="5">
        <v>10.584632338127111</v>
      </c>
      <c r="BW62" s="6">
        <v>10.720007549929642</v>
      </c>
      <c r="BX62" s="6">
        <v>10.823633738821025</v>
      </c>
      <c r="BY62" s="6">
        <v>10.893670624058851</v>
      </c>
      <c r="BZ62" s="7">
        <v>10.928965693951909</v>
      </c>
      <c r="CB62" s="16">
        <v>0.1</v>
      </c>
      <c r="CC62" t="s">
        <v>23</v>
      </c>
      <c r="CD62">
        <v>10.202848482952701</v>
      </c>
      <c r="CE62">
        <v>10.261405795453463</v>
      </c>
      <c r="CF62">
        <v>10.378701364277578</v>
      </c>
      <c r="CG62">
        <v>10.554933334430153</v>
      </c>
      <c r="CH62">
        <v>10.789972583328183</v>
      </c>
      <c r="CI62" s="5">
        <v>11.082809189662852</v>
      </c>
      <c r="CJ62" s="6">
        <v>11.430767620921294</v>
      </c>
      <c r="CK62" s="6">
        <v>11.828517279232171</v>
      </c>
      <c r="CL62" s="6">
        <v>12.26703925750183</v>
      </c>
      <c r="CM62" s="7">
        <v>12.732968515236564</v>
      </c>
      <c r="CN62">
        <v>13.2090453817537</v>
      </c>
      <c r="CO62">
        <v>13.676367398038291</v>
      </c>
      <c r="CP62">
        <v>14.117881074253738</v>
      </c>
      <c r="CQ62">
        <v>14.520389710251154</v>
      </c>
      <c r="CR62">
        <v>14.874747456718204</v>
      </c>
      <c r="CS62" s="5">
        <v>15.175098755270602</v>
      </c>
      <c r="CT62" s="6">
        <v>15.417914301443037</v>
      </c>
      <c r="CU62" s="6">
        <v>15.601175041437726</v>
      </c>
      <c r="CV62" s="6">
        <v>15.72378764424248</v>
      </c>
      <c r="CW62" s="7">
        <v>15.785205215928364</v>
      </c>
      <c r="CX62" s="6"/>
      <c r="CY62" s="6"/>
      <c r="CZ62" s="6"/>
      <c r="DA62" s="6"/>
      <c r="DB62" s="6"/>
      <c r="DO62" s="16">
        <v>0.1</v>
      </c>
      <c r="DP62" t="s">
        <v>23</v>
      </c>
      <c r="DQ62">
        <v>8.6644855700028831</v>
      </c>
      <c r="DR62">
        <v>8.7098983131667325</v>
      </c>
      <c r="DS62">
        <v>8.8010037977188347</v>
      </c>
      <c r="DT62">
        <v>8.9382292217176378</v>
      </c>
      <c r="DU62">
        <v>9.1218708594822502</v>
      </c>
      <c r="DV62" s="5">
        <v>9.3516496713483921</v>
      </c>
      <c r="DW62" s="6">
        <v>9.6260838345422055</v>
      </c>
      <c r="DX62" s="6">
        <v>9.9416959091370174</v>
      </c>
      <c r="DY62" s="6">
        <v>10.292167588359666</v>
      </c>
      <c r="DZ62" s="7">
        <v>10.667739840494457</v>
      </c>
      <c r="EA62">
        <v>11.055388244069814</v>
      </c>
      <c r="EB62">
        <v>11.440301884782176</v>
      </c>
      <c r="EC62">
        <v>11.808364833039924</v>
      </c>
      <c r="ED62">
        <v>12.147825009528237</v>
      </c>
      <c r="EE62">
        <v>12.449782494968124</v>
      </c>
      <c r="EF62" s="5">
        <v>12.7079375727394</v>
      </c>
      <c r="EG62" s="6">
        <v>12.918059726552181</v>
      </c>
      <c r="EH62" s="6">
        <v>13.077440620644893</v>
      </c>
      <c r="EI62" s="6">
        <v>13.184437909614415</v>
      </c>
      <c r="EJ62" s="7">
        <v>13.238138153149286</v>
      </c>
      <c r="EL62" s="16">
        <v>0.1</v>
      </c>
      <c r="EM62" t="s">
        <v>23</v>
      </c>
      <c r="EN62">
        <v>7.8230495287310911</v>
      </c>
      <c r="EO62">
        <v>7.8483957178320765</v>
      </c>
      <c r="EP62">
        <v>7.8991417470267979</v>
      </c>
      <c r="EQ62">
        <v>7.9753226864001183</v>
      </c>
      <c r="ER62">
        <v>8.0768099448000452</v>
      </c>
      <c r="ES62" s="5">
        <v>8.2030944074324399</v>
      </c>
      <c r="ET62" s="6">
        <v>8.3530060282478331</v>
      </c>
      <c r="EU62" s="6">
        <v>8.5243955313143864</v>
      </c>
      <c r="EV62" s="6">
        <v>8.7138372197839651</v>
      </c>
      <c r="EW62" s="7">
        <v>8.9164621724408502</v>
      </c>
      <c r="EX62">
        <v>9.1260769327988989</v>
      </c>
      <c r="EY62">
        <v>9.3356887259608285</v>
      </c>
      <c r="EZ62">
        <v>9.5383229783167334</v>
      </c>
      <c r="FA62">
        <v>9.727668421778894</v>
      </c>
      <c r="FB62">
        <v>9.8984008144488129</v>
      </c>
      <c r="FC62" s="5">
        <v>10.046256477908868</v>
      </c>
      <c r="FD62" s="6">
        <v>10.167966661544053</v>
      </c>
      <c r="FE62" s="6">
        <v>10.261134292716656</v>
      </c>
      <c r="FF62" s="6">
        <v>10.324101210714453</v>
      </c>
      <c r="FG62" s="7">
        <v>10.355832461854947</v>
      </c>
      <c r="FI62" s="16">
        <v>0.1</v>
      </c>
      <c r="FJ62" t="s">
        <v>23</v>
      </c>
      <c r="FK62">
        <v>10.202848482952701</v>
      </c>
      <c r="FL62">
        <v>10.261405795453463</v>
      </c>
      <c r="FM62">
        <v>10.378701364277578</v>
      </c>
      <c r="FN62">
        <v>10.554933334430153</v>
      </c>
      <c r="FO62">
        <v>10.789972583328183</v>
      </c>
      <c r="FP62" s="5">
        <v>11.082809189662852</v>
      </c>
      <c r="FQ62" s="6">
        <v>11.430767620921294</v>
      </c>
      <c r="FR62" s="6">
        <v>11.828517279232171</v>
      </c>
      <c r="FS62" s="6">
        <v>12.26703925750183</v>
      </c>
      <c r="FT62" s="7">
        <v>12.732968515236564</v>
      </c>
      <c r="FU62">
        <v>13.2090453817537</v>
      </c>
      <c r="FV62">
        <v>13.676367398038291</v>
      </c>
      <c r="FW62">
        <v>14.117881074253738</v>
      </c>
      <c r="FX62">
        <v>14.520389710251154</v>
      </c>
      <c r="FY62">
        <v>14.874747456718204</v>
      </c>
      <c r="FZ62" s="5">
        <v>15.175098755270602</v>
      </c>
      <c r="GA62" s="6">
        <v>15.417914301443037</v>
      </c>
      <c r="GB62" s="6">
        <v>15.601175041437726</v>
      </c>
      <c r="GC62" s="6">
        <v>15.72378764424248</v>
      </c>
      <c r="GD62" s="7">
        <v>15.785205215928364</v>
      </c>
    </row>
    <row r="63" spans="1:186" ht="15.75" thickBot="1">
      <c r="A63" s="16">
        <v>0.1</v>
      </c>
      <c r="B63" t="s">
        <v>24</v>
      </c>
      <c r="C63">
        <v>10.596443815914473</v>
      </c>
      <c r="D63">
        <v>10.65017638170759</v>
      </c>
      <c r="E63">
        <v>10.75750048304406</v>
      </c>
      <c r="F63">
        <v>10.918004261482558</v>
      </c>
      <c r="G63">
        <v>11.130743779498486</v>
      </c>
      <c r="H63" s="12">
        <v>11.393852215121278</v>
      </c>
      <c r="I63" s="13">
        <v>11.704037344831139</v>
      </c>
      <c r="J63" s="13">
        <v>12.056023444778299</v>
      </c>
      <c r="K63" s="13">
        <v>12.442063369099042</v>
      </c>
      <c r="L63" s="14">
        <v>12.851740005633594</v>
      </c>
      <c r="M63">
        <v>13.27233474261978</v>
      </c>
      <c r="N63">
        <v>13.689920611101696</v>
      </c>
      <c r="O63">
        <v>14.09089978295288</v>
      </c>
      <c r="P63">
        <v>14.463229611279843</v>
      </c>
      <c r="Q63">
        <v>14.797019171314938</v>
      </c>
      <c r="R63" s="12">
        <v>15.08459953105177</v>
      </c>
      <c r="S63" s="13">
        <v>15.320296771791451</v>
      </c>
      <c r="T63" s="13">
        <v>15.500095861509211</v>
      </c>
      <c r="U63" s="13">
        <v>15.621308230034181</v>
      </c>
      <c r="V63" s="14">
        <v>15.682299167165782</v>
      </c>
      <c r="BE63" s="16">
        <v>0.1</v>
      </c>
      <c r="BF63" t="s">
        <v>24</v>
      </c>
      <c r="BG63">
        <v>8.3131399654458331</v>
      </c>
      <c r="BH63">
        <v>8.3407404373401182</v>
      </c>
      <c r="BI63">
        <v>8.3958392053988558</v>
      </c>
      <c r="BJ63">
        <v>8.4781647323668761</v>
      </c>
      <c r="BK63">
        <v>8.5871446824994067</v>
      </c>
      <c r="BL63" s="12">
        <v>8.7217181540182391</v>
      </c>
      <c r="BM63" s="13">
        <v>8.8801088266931103</v>
      </c>
      <c r="BN63" s="13">
        <v>9.0595922068944112</v>
      </c>
      <c r="BO63" s="13">
        <v>9.2563132798157621</v>
      </c>
      <c r="BP63" s="14">
        <v>9.4652354502200371</v>
      </c>
      <c r="BQ63">
        <v>9.6803075334476016</v>
      </c>
      <c r="BR63">
        <v>9.8948845033326602</v>
      </c>
      <c r="BS63">
        <v>10.102303902840472</v>
      </c>
      <c r="BT63">
        <v>10.29639131749882</v>
      </c>
      <c r="BU63">
        <v>10.471776245398992</v>
      </c>
      <c r="BV63" s="12">
        <v>10.624022655492059</v>
      </c>
      <c r="BW63" s="13">
        <v>10.749630435158309</v>
      </c>
      <c r="BX63" s="13">
        <v>10.845966359884418</v>
      </c>
      <c r="BY63" s="13">
        <v>10.911168875796784</v>
      </c>
      <c r="BZ63" s="14">
        <v>10.94405619587366</v>
      </c>
      <c r="CB63" s="16">
        <v>0.1</v>
      </c>
      <c r="CC63" t="s">
        <v>24</v>
      </c>
      <c r="CD63">
        <v>10.512292267976052</v>
      </c>
      <c r="CE63">
        <v>10.568571581620294</v>
      </c>
      <c r="CF63">
        <v>10.680951766110395</v>
      </c>
      <c r="CG63">
        <v>10.848930023692072</v>
      </c>
      <c r="CH63">
        <v>11.071385535491293</v>
      </c>
      <c r="CI63" s="12">
        <v>11.346140851715873</v>
      </c>
      <c r="CJ63" s="13">
        <v>11.669401175954661</v>
      </c>
      <c r="CK63" s="13">
        <v>12.035141857420749</v>
      </c>
      <c r="CL63" s="13">
        <v>12.434599534814899</v>
      </c>
      <c r="CM63" s="14">
        <v>12.856133455500455</v>
      </c>
      <c r="CN63">
        <v>13.285783488033186</v>
      </c>
      <c r="CO63">
        <v>13.708679616970681</v>
      </c>
      <c r="CP63">
        <v>14.11089185621273</v>
      </c>
      <c r="CQ63">
        <v>14.480741452341979</v>
      </c>
      <c r="CR63">
        <v>14.809247635709474</v>
      </c>
      <c r="CS63" s="12">
        <v>15.089942038288273</v>
      </c>
      <c r="CT63" s="13">
        <v>15.318398480069417</v>
      </c>
      <c r="CU63" s="13">
        <v>15.491721394649883</v>
      </c>
      <c r="CV63" s="13">
        <v>15.608110118507378</v>
      </c>
      <c r="CW63" s="14">
        <v>15.66653633552461</v>
      </c>
      <c r="CX63" s="6"/>
      <c r="CY63" s="6"/>
      <c r="CZ63" s="6"/>
      <c r="DA63" s="6"/>
      <c r="DB63" s="6"/>
      <c r="DO63" s="16">
        <v>0.1</v>
      </c>
      <c r="DP63" t="s">
        <v>24</v>
      </c>
      <c r="DQ63">
        <v>8.8943352688829176</v>
      </c>
      <c r="DR63">
        <v>8.9366841977678622</v>
      </c>
      <c r="DS63">
        <v>9.0213943744297982</v>
      </c>
      <c r="DT63">
        <v>9.1483711882367285</v>
      </c>
      <c r="DU63">
        <v>9.3171729783832085</v>
      </c>
      <c r="DV63" s="12">
        <v>9.5266516355367852</v>
      </c>
      <c r="DW63" s="13">
        <v>9.7744901128074755</v>
      </c>
      <c r="DX63" s="13">
        <v>10.056687826815248</v>
      </c>
      <c r="DY63" s="13">
        <v>10.36710759714002</v>
      </c>
      <c r="DZ63" s="14">
        <v>10.697280935627742</v>
      </c>
      <c r="EA63">
        <v>11.036719207151181</v>
      </c>
      <c r="EB63">
        <v>11.373869539868213</v>
      </c>
      <c r="EC63">
        <v>11.697465055213979</v>
      </c>
      <c r="ED63">
        <v>11.99759938729008</v>
      </c>
      <c r="EE63">
        <v>12.266241136176109</v>
      </c>
      <c r="EF63" s="12">
        <v>12.497278157128424</v>
      </c>
      <c r="EG63" s="13">
        <v>12.686295527490543</v>
      </c>
      <c r="EH63" s="13">
        <v>12.830256252365375</v>
      </c>
      <c r="EI63" s="13">
        <v>12.927187183190776</v>
      </c>
      <c r="EJ63" s="14">
        <v>12.97592171464947</v>
      </c>
      <c r="EL63" s="16">
        <v>0.1</v>
      </c>
      <c r="EM63" t="s">
        <v>24</v>
      </c>
      <c r="EN63">
        <v>8.0525355320558223</v>
      </c>
      <c r="EO63">
        <v>8.0763114529168902</v>
      </c>
      <c r="EP63">
        <v>8.1238092319798287</v>
      </c>
      <c r="EQ63">
        <v>8.1948578062901838</v>
      </c>
      <c r="ER63">
        <v>8.2890460013579315</v>
      </c>
      <c r="ES63" s="12">
        <v>8.405546744908456</v>
      </c>
      <c r="ET63" s="13">
        <v>8.5429049209414902</v>
      </c>
      <c r="EU63" s="13">
        <v>8.6988200115595209</v>
      </c>
      <c r="EV63" s="13">
        <v>8.8699756773551339</v>
      </c>
      <c r="EW63" s="14">
        <v>9.0519898738863542</v>
      </c>
      <c r="EX63">
        <v>9.2395626722588933</v>
      </c>
      <c r="EY63">
        <v>9.426851604401099</v>
      </c>
      <c r="EZ63">
        <v>9.6079861161836337</v>
      </c>
      <c r="FA63">
        <v>9.7775220992483174</v>
      </c>
      <c r="FB63">
        <v>9.9307289036441126</v>
      </c>
      <c r="FC63" s="12">
        <v>10.063709258982492</v>
      </c>
      <c r="FD63" s="13">
        <v>10.173400581420044</v>
      </c>
      <c r="FE63" s="13">
        <v>10.257510346368724</v>
      </c>
      <c r="FF63" s="13">
        <v>10.314426426718967</v>
      </c>
      <c r="FG63" s="14">
        <v>10.343130217256642</v>
      </c>
      <c r="FI63" s="16">
        <v>0.1</v>
      </c>
      <c r="FJ63" t="s">
        <v>24</v>
      </c>
      <c r="FK63">
        <v>10.512292267976052</v>
      </c>
      <c r="FL63">
        <v>10.568571581620294</v>
      </c>
      <c r="FM63">
        <v>10.680951766110395</v>
      </c>
      <c r="FN63">
        <v>10.848930023692072</v>
      </c>
      <c r="FO63">
        <v>11.071385535491293</v>
      </c>
      <c r="FP63" s="12">
        <v>11.346140851715873</v>
      </c>
      <c r="FQ63" s="13">
        <v>11.669401175954661</v>
      </c>
      <c r="FR63" s="13">
        <v>12.035141857420749</v>
      </c>
      <c r="FS63" s="13">
        <v>12.434599534814899</v>
      </c>
      <c r="FT63" s="14">
        <v>12.856133455500455</v>
      </c>
      <c r="FU63">
        <v>13.285783488033186</v>
      </c>
      <c r="FV63">
        <v>13.708679616970681</v>
      </c>
      <c r="FW63">
        <v>14.11089185621273</v>
      </c>
      <c r="FX63">
        <v>14.480741452341979</v>
      </c>
      <c r="FY63">
        <v>14.809247635709474</v>
      </c>
      <c r="FZ63" s="12">
        <v>15.089942038288273</v>
      </c>
      <c r="GA63" s="13">
        <v>15.318398480069417</v>
      </c>
      <c r="GB63" s="13">
        <v>15.491721394649883</v>
      </c>
      <c r="GC63" s="13">
        <v>15.608110118507378</v>
      </c>
      <c r="GD63" s="14">
        <v>15.66653633552461</v>
      </c>
    </row>
    <row r="64" spans="1:186">
      <c r="A64" s="16">
        <v>0</v>
      </c>
      <c r="B64" t="s">
        <v>25</v>
      </c>
      <c r="C64">
        <v>10.850001286347577</v>
      </c>
      <c r="D64">
        <v>10.901949093854107</v>
      </c>
      <c r="E64">
        <v>11.005477240155555</v>
      </c>
      <c r="F64">
        <v>11.159739895777625</v>
      </c>
      <c r="G64">
        <v>11.363197261440188</v>
      </c>
      <c r="H64">
        <v>11.613311500586464</v>
      </c>
      <c r="I64">
        <v>11.906188423085011</v>
      </c>
      <c r="J64">
        <v>12.236227887020659</v>
      </c>
      <c r="K64">
        <v>12.595883611733733</v>
      </c>
      <c r="L64">
        <v>12.975665372992928</v>
      </c>
      <c r="M64">
        <v>13.36450741495023</v>
      </c>
      <c r="N64">
        <v>13.750525604397609</v>
      </c>
      <c r="O64">
        <v>14.121985336258728</v>
      </c>
      <c r="P64">
        <v>14.468149148209909</v>
      </c>
      <c r="Q64">
        <v>14.779805052671398</v>
      </c>
      <c r="R64">
        <v>15.049465598467576</v>
      </c>
      <c r="S64">
        <v>15.271329195703009</v>
      </c>
      <c r="T64">
        <v>15.441112395189656</v>
      </c>
      <c r="U64">
        <v>15.555839887345867</v>
      </c>
      <c r="V64">
        <v>15.613649984723713</v>
      </c>
      <c r="BE64" s="16">
        <v>0</v>
      </c>
      <c r="BF64" t="s">
        <v>25</v>
      </c>
      <c r="BG64">
        <v>8.4870114943549577</v>
      </c>
      <c r="BH64">
        <v>8.5136807338920093</v>
      </c>
      <c r="BI64">
        <v>8.5668244867657108</v>
      </c>
      <c r="BJ64">
        <v>8.6459959231163985</v>
      </c>
      <c r="BK64">
        <v>8.7503866822952432</v>
      </c>
      <c r="BL64">
        <v>8.8786773656673521</v>
      </c>
      <c r="BM64">
        <v>9.0288689330431318</v>
      </c>
      <c r="BN64">
        <v>9.1981275799699755</v>
      </c>
      <c r="BO64">
        <v>9.3826879150612434</v>
      </c>
      <c r="BP64">
        <v>9.5778660489117868</v>
      </c>
      <c r="BQ64">
        <v>9.7782239176271073</v>
      </c>
      <c r="BR64">
        <v>9.9778858652919737</v>
      </c>
      <c r="BS64">
        <v>10.170941756242971</v>
      </c>
      <c r="BT64">
        <v>10.351823617623463</v>
      </c>
      <c r="BU64">
        <v>10.515577801535589</v>
      </c>
      <c r="BV64">
        <v>10.658013917593236</v>
      </c>
      <c r="BW64">
        <v>10.775750996125124</v>
      </c>
      <c r="BX64">
        <v>10.866195411081698</v>
      </c>
      <c r="BY64">
        <v>10.927484158626548</v>
      </c>
      <c r="BZ64">
        <v>10.958420388119293</v>
      </c>
      <c r="CB64" s="16">
        <v>0</v>
      </c>
      <c r="CC64" t="s">
        <v>25</v>
      </c>
      <c r="CD64">
        <v>10.757992587077382</v>
      </c>
      <c r="CE64">
        <v>10.812170420074334</v>
      </c>
      <c r="CF64">
        <v>10.920099674874434</v>
      </c>
      <c r="CG64">
        <v>11.080805305589749</v>
      </c>
      <c r="CH64">
        <v>11.292526541866682</v>
      </c>
      <c r="CI64">
        <v>11.552384377986481</v>
      </c>
      <c r="CJ64">
        <v>11.855994642899486</v>
      </c>
      <c r="CK64">
        <v>12.197102010091532</v>
      </c>
      <c r="CL64">
        <v>12.567354613733727</v>
      </c>
      <c r="CM64">
        <v>12.956374478624593</v>
      </c>
      <c r="CN64">
        <v>13.352260584437541</v>
      </c>
      <c r="CO64">
        <v>13.742527794751028</v>
      </c>
      <c r="CP64">
        <v>14.115234864282641</v>
      </c>
      <c r="CQ64">
        <v>14.459883918854317</v>
      </c>
      <c r="CR64">
        <v>14.767878470477834</v>
      </c>
      <c r="CS64">
        <v>15.032578741302283</v>
      </c>
      <c r="CT64">
        <v>15.249105343534023</v>
      </c>
      <c r="CU64">
        <v>15.414038661624927</v>
      </c>
      <c r="CV64">
        <v>15.525114380482743</v>
      </c>
      <c r="CW64">
        <v>15.580970365339439</v>
      </c>
      <c r="DO64" s="16">
        <v>0</v>
      </c>
      <c r="DP64" t="s">
        <v>25</v>
      </c>
      <c r="DQ64">
        <v>9.0879466463279677</v>
      </c>
      <c r="DR64">
        <v>9.1270710791228673</v>
      </c>
      <c r="DS64">
        <v>9.2051534729531976</v>
      </c>
      <c r="DT64">
        <v>9.3217606701086382</v>
      </c>
      <c r="DU64">
        <v>9.4759973851296415</v>
      </c>
      <c r="DV64">
        <v>9.6662291540696721</v>
      </c>
      <c r="DW64">
        <v>9.889753224103357</v>
      </c>
      <c r="DX64">
        <v>10.142472816038703</v>
      </c>
      <c r="DY64">
        <v>10.418664280899305</v>
      </c>
      <c r="DZ64">
        <v>10.710955869034455</v>
      </c>
      <c r="EA64">
        <v>11.010628883257965</v>
      </c>
      <c r="EB64">
        <v>11.308261870433073</v>
      </c>
      <c r="EC64">
        <v>11.594560574422196</v>
      </c>
      <c r="ED64">
        <v>11.861081013172665</v>
      </c>
      <c r="EE64">
        <v>12.100669736674829</v>
      </c>
      <c r="EF64">
        <v>12.307613094916006</v>
      </c>
      <c r="EG64">
        <v>12.477577824453</v>
      </c>
      <c r="EH64">
        <v>12.607440567036079</v>
      </c>
      <c r="EI64">
        <v>12.695084133746589</v>
      </c>
      <c r="EJ64">
        <v>12.739212088145299</v>
      </c>
      <c r="EL64" s="16">
        <v>0</v>
      </c>
      <c r="EM64" t="s">
        <v>25</v>
      </c>
      <c r="EN64">
        <v>8.2623592055755317</v>
      </c>
      <c r="EO64">
        <v>8.2844211910998879</v>
      </c>
      <c r="EP64">
        <v>8.3284180617643688</v>
      </c>
      <c r="EQ64">
        <v>8.3940429714256535</v>
      </c>
      <c r="ER64">
        <v>8.4807087146014357</v>
      </c>
      <c r="ES64">
        <v>8.587409774627794</v>
      </c>
      <c r="ET64">
        <v>8.7125658941634097</v>
      </c>
      <c r="EU64">
        <v>8.8538766851409445</v>
      </c>
      <c r="EV64">
        <v>9.0082279869011312</v>
      </c>
      <c r="EW64">
        <v>9.171696712649263</v>
      </c>
      <c r="EX64">
        <v>9.3396912964170973</v>
      </c>
      <c r="EY64">
        <v>9.5072283951112446</v>
      </c>
      <c r="EZ64">
        <v>9.6692871600973014</v>
      </c>
      <c r="FA64">
        <v>9.8211409029175645</v>
      </c>
      <c r="FB64">
        <v>9.9585961288121663</v>
      </c>
      <c r="FC64">
        <v>10.078121335660212</v>
      </c>
      <c r="FD64">
        <v>10.176883463313947</v>
      </c>
      <c r="FE64">
        <v>10.252723080211391</v>
      </c>
      <c r="FF64">
        <v>10.304098876846615</v>
      </c>
      <c r="FG64">
        <v>10.330026039703654</v>
      </c>
      <c r="FI64" s="16">
        <v>0</v>
      </c>
      <c r="FJ64" t="s">
        <v>25</v>
      </c>
      <c r="FK64">
        <v>10.757992587077382</v>
      </c>
      <c r="FL64">
        <v>10.812170420074334</v>
      </c>
      <c r="FM64">
        <v>10.920099674874434</v>
      </c>
      <c r="FN64">
        <v>11.080805305589749</v>
      </c>
      <c r="FO64">
        <v>11.292526541866682</v>
      </c>
      <c r="FP64">
        <v>11.552384377986481</v>
      </c>
      <c r="FQ64">
        <v>11.855994642899486</v>
      </c>
      <c r="FR64">
        <v>12.197102010091532</v>
      </c>
      <c r="FS64">
        <v>12.567354613733727</v>
      </c>
      <c r="FT64">
        <v>12.956374478624593</v>
      </c>
      <c r="FU64">
        <v>13.352260584437541</v>
      </c>
      <c r="FV64">
        <v>13.742527794751028</v>
      </c>
      <c r="FW64">
        <v>14.115234864282641</v>
      </c>
      <c r="FX64">
        <v>14.459883918854317</v>
      </c>
      <c r="FY64">
        <v>14.767878470477834</v>
      </c>
      <c r="FZ64">
        <v>15.032578741302283</v>
      </c>
      <c r="GA64">
        <v>15.249105343534023</v>
      </c>
      <c r="GB64">
        <v>15.414038661624927</v>
      </c>
      <c r="GC64">
        <v>15.525114380482743</v>
      </c>
      <c r="GD64">
        <v>15.580970365339439</v>
      </c>
    </row>
    <row r="65" spans="1:186" ht="15.75" thickBot="1">
      <c r="A65" s="15">
        <v>0</v>
      </c>
      <c r="B65" t="s">
        <v>26</v>
      </c>
      <c r="C65">
        <v>11.025515676191151</v>
      </c>
      <c r="D65">
        <v>11.07610181084973</v>
      </c>
      <c r="E65">
        <v>11.176765586248269</v>
      </c>
      <c r="F65">
        <v>11.32639538030736</v>
      </c>
      <c r="G65">
        <v>11.523097401755958</v>
      </c>
      <c r="H65">
        <v>11.76395505152249</v>
      </c>
      <c r="I65">
        <v>12.044766006214953</v>
      </c>
      <c r="J65">
        <v>12.359816231744114</v>
      </c>
      <c r="K65">
        <v>12.701768482133421</v>
      </c>
      <c r="L65">
        <v>13.061747870917403</v>
      </c>
      <c r="M65">
        <v>13.429680723311122</v>
      </c>
      <c r="N65">
        <v>13.79487131531384</v>
      </c>
      <c r="O65">
        <v>14.146700774469201</v>
      </c>
      <c r="P65">
        <v>14.475271730738829</v>
      </c>
      <c r="Q65">
        <v>14.771869727227076</v>
      </c>
      <c r="R65">
        <v>15.029204365001089</v>
      </c>
      <c r="S65">
        <v>15.241463108672669</v>
      </c>
      <c r="T65">
        <v>15.404240732989924</v>
      </c>
      <c r="U65">
        <v>15.514408521935886</v>
      </c>
      <c r="V65">
        <v>15.56997506315207</v>
      </c>
      <c r="BE65" s="15">
        <v>0</v>
      </c>
      <c r="BF65" t="s">
        <v>26</v>
      </c>
      <c r="BG65">
        <v>8.6098844663465748</v>
      </c>
      <c r="BH65">
        <v>8.6358305938783513</v>
      </c>
      <c r="BI65">
        <v>8.6874693519497583</v>
      </c>
      <c r="BJ65">
        <v>8.7642442486538705</v>
      </c>
      <c r="BK65">
        <v>8.8652033159883157</v>
      </c>
      <c r="BL65">
        <v>8.9888773166803855</v>
      </c>
      <c r="BM65">
        <v>9.1331503161922409</v>
      </c>
      <c r="BN65">
        <v>9.2951523676276615</v>
      </c>
      <c r="BO65">
        <v>9.4712097380609759</v>
      </c>
      <c r="BP65">
        <v>9.656886846596457</v>
      </c>
      <c r="BQ65">
        <v>9.8471401770966853</v>
      </c>
      <c r="BR65">
        <v>10.036575109098516</v>
      </c>
      <c r="BS65">
        <v>10.219759757164242</v>
      </c>
      <c r="BT65">
        <v>10.391528181585624</v>
      </c>
      <c r="BU65">
        <v>10.547218850060721</v>
      </c>
      <c r="BV65">
        <v>10.682825542483684</v>
      </c>
      <c r="BW65">
        <v>10.795065532087182</v>
      </c>
      <c r="BX65">
        <v>10.881385448391653</v>
      </c>
      <c r="BY65">
        <v>10.939930015193989</v>
      </c>
      <c r="BZ65">
        <v>10.969497032538408</v>
      </c>
      <c r="CB65" s="15">
        <v>0</v>
      </c>
      <c r="CC65" t="s">
        <v>26</v>
      </c>
      <c r="CD65">
        <v>10.927999925159339</v>
      </c>
      <c r="CE65">
        <v>10.980596194745935</v>
      </c>
      <c r="CF65">
        <v>11.085210000247407</v>
      </c>
      <c r="CG65">
        <v>11.240581519825383</v>
      </c>
      <c r="CH65">
        <v>11.444577100944649</v>
      </c>
      <c r="CI65">
        <v>11.693932816174677</v>
      </c>
      <c r="CJ65">
        <v>11.983980251611714</v>
      </c>
      <c r="CK65">
        <v>12.30842336315729</v>
      </c>
      <c r="CL65">
        <v>12.659255521892524</v>
      </c>
      <c r="CM65">
        <v>13.026908958138703</v>
      </c>
      <c r="CN65">
        <v>13.400692878163349</v>
      </c>
      <c r="CO65">
        <v>13.769486359825471</v>
      </c>
      <c r="CP65">
        <v>14.122531818342296</v>
      </c>
      <c r="CQ65">
        <v>14.45011254960974</v>
      </c>
      <c r="CR65">
        <v>14.743974958182784</v>
      </c>
      <c r="CS65">
        <v>14.997478809268099</v>
      </c>
      <c r="CT65">
        <v>15.205540264401241</v>
      </c>
      <c r="CU65">
        <v>15.364456968607042</v>
      </c>
      <c r="CV65">
        <v>15.471693665303427</v>
      </c>
      <c r="CW65">
        <v>15.525684164208354</v>
      </c>
      <c r="DO65" s="15">
        <v>0</v>
      </c>
      <c r="DP65" t="s">
        <v>26</v>
      </c>
      <c r="DQ65">
        <v>9.2366199669880764</v>
      </c>
      <c r="DR65">
        <v>9.2726208152109297</v>
      </c>
      <c r="DS65">
        <v>9.3443555533767366</v>
      </c>
      <c r="DT65">
        <v>9.4512074194821878</v>
      </c>
      <c r="DU65">
        <v>9.5920522603114406</v>
      </c>
      <c r="DV65">
        <v>9.7650446465884535</v>
      </c>
      <c r="DW65">
        <v>9.9673802615893035</v>
      </c>
      <c r="DX65">
        <v>10.195084693856439</v>
      </c>
      <c r="DY65">
        <v>10.442895483168371</v>
      </c>
      <c r="DZ65">
        <v>10.704309695674141</v>
      </c>
      <c r="EA65">
        <v>10.971847258105527</v>
      </c>
      <c r="EB65">
        <v>11.237518283238993</v>
      </c>
      <c r="EC65">
        <v>11.493394987405104</v>
      </c>
      <c r="ED65">
        <v>11.73213570924827</v>
      </c>
      <c r="EE65">
        <v>11.947350218764939</v>
      </c>
      <c r="EF65">
        <v>12.13377603660861</v>
      </c>
      <c r="EG65">
        <v>12.287296272102582</v>
      </c>
      <c r="EH65">
        <v>12.40485494841251</v>
      </c>
      <c r="EI65">
        <v>12.484325859742526</v>
      </c>
      <c r="EJ65">
        <v>12.524379596130863</v>
      </c>
      <c r="EL65" s="15">
        <v>0</v>
      </c>
      <c r="EM65" t="s">
        <v>26</v>
      </c>
      <c r="EN65">
        <v>8.4423415280025846</v>
      </c>
      <c r="EO65">
        <v>8.4627012903285603</v>
      </c>
      <c r="EP65">
        <v>8.5032531622378826</v>
      </c>
      <c r="EQ65">
        <v>8.5636180411409324</v>
      </c>
      <c r="ER65">
        <v>8.6431232233480966</v>
      </c>
      <c r="ES65">
        <v>8.7406934463837498</v>
      </c>
      <c r="ET65">
        <v>8.8547336937526477</v>
      </c>
      <c r="EU65">
        <v>8.9830295971710701</v>
      </c>
      <c r="EV65">
        <v>9.1226965643208047</v>
      </c>
      <c r="EW65">
        <v>9.2702079477366581</v>
      </c>
      <c r="EX65">
        <v>9.421520499206089</v>
      </c>
      <c r="EY65">
        <v>9.5722895870980551</v>
      </c>
      <c r="EZ65">
        <v>9.7181342620704427</v>
      </c>
      <c r="FA65">
        <v>9.8548931950868166</v>
      </c>
      <c r="FB65">
        <v>9.978824225571687</v>
      </c>
      <c r="FC65">
        <v>10.086727726812253</v>
      </c>
      <c r="FD65">
        <v>10.175998346491895</v>
      </c>
      <c r="FE65">
        <v>10.244623358121562</v>
      </c>
      <c r="FF65">
        <v>10.291149937019165</v>
      </c>
      <c r="FG65">
        <v>10.314641889919658</v>
      </c>
      <c r="FI65" s="15">
        <v>0</v>
      </c>
      <c r="FJ65" t="s">
        <v>26</v>
      </c>
      <c r="FK65">
        <v>10.927999925159339</v>
      </c>
      <c r="FL65">
        <v>10.980596194745935</v>
      </c>
      <c r="FM65">
        <v>11.085210000247407</v>
      </c>
      <c r="FN65">
        <v>11.240581519825383</v>
      </c>
      <c r="FO65">
        <v>11.444577100944649</v>
      </c>
      <c r="FP65">
        <v>11.693932816174677</v>
      </c>
      <c r="FQ65">
        <v>11.983980251611714</v>
      </c>
      <c r="FR65">
        <v>12.30842336315729</v>
      </c>
      <c r="FS65">
        <v>12.659255521892524</v>
      </c>
      <c r="FT65">
        <v>13.026908958138703</v>
      </c>
      <c r="FU65">
        <v>13.400692878163349</v>
      </c>
      <c r="FV65">
        <v>13.769486359825471</v>
      </c>
      <c r="FW65">
        <v>14.122531818342296</v>
      </c>
      <c r="FX65">
        <v>14.45011254960974</v>
      </c>
      <c r="FY65">
        <v>14.743974958182784</v>
      </c>
      <c r="FZ65">
        <v>14.997478809268099</v>
      </c>
      <c r="GA65">
        <v>15.205540264401241</v>
      </c>
      <c r="GB65">
        <v>15.364456968607042</v>
      </c>
      <c r="GC65">
        <v>15.471693665303427</v>
      </c>
      <c r="GD65">
        <v>15.525684164208354</v>
      </c>
    </row>
    <row r="66" spans="1:186">
      <c r="A66">
        <v>0.04</v>
      </c>
      <c r="B66" t="s">
        <v>27</v>
      </c>
      <c r="C66">
        <v>11.115160691069379</v>
      </c>
      <c r="D66">
        <v>11.165015560576832</v>
      </c>
      <c r="E66">
        <v>11.26414971954663</v>
      </c>
      <c r="F66">
        <v>11.411326448820338</v>
      </c>
      <c r="G66">
        <v>11.604488611276031</v>
      </c>
      <c r="H66">
        <v>11.84055076802051</v>
      </c>
      <c r="I66">
        <v>12.115182928224907</v>
      </c>
      <c r="J66">
        <v>12.422641299567795</v>
      </c>
      <c r="K66">
        <v>12.755711170079746</v>
      </c>
      <c r="L66">
        <v>13.105822294877077</v>
      </c>
      <c r="M66">
        <v>13.463367954440297</v>
      </c>
      <c r="N66">
        <v>13.818203177470243</v>
      </c>
      <c r="O66">
        <v>14.160233409232246</v>
      </c>
      <c r="P66">
        <v>14.479970803827472</v>
      </c>
      <c r="Q66">
        <v>14.768959243993416</v>
      </c>
      <c r="R66">
        <v>15.020026469986469</v>
      </c>
      <c r="S66">
        <v>15.227375186911612</v>
      </c>
      <c r="T66">
        <v>15.386556216623699</v>
      </c>
      <c r="U66">
        <v>15.494375887936862</v>
      </c>
      <c r="V66">
        <v>15.548784926119776</v>
      </c>
      <c r="BE66">
        <v>0.04</v>
      </c>
      <c r="BF66" t="s">
        <v>27</v>
      </c>
      <c r="BG66">
        <v>8.6733611080115729</v>
      </c>
      <c r="BH66">
        <v>8.6989151630824928</v>
      </c>
      <c r="BI66">
        <v>8.7497414773220594</v>
      </c>
      <c r="BJ66">
        <v>8.8252312604327479</v>
      </c>
      <c r="BK66">
        <v>8.924365294850567</v>
      </c>
      <c r="BL66">
        <v>9.0456064670748226</v>
      </c>
      <c r="BM66">
        <v>9.1867897668448304</v>
      </c>
      <c r="BN66">
        <v>9.3450374935023532</v>
      </c>
      <c r="BO66">
        <v>9.516730163768262</v>
      </c>
      <c r="BP66">
        <v>9.6975594282201811</v>
      </c>
      <c r="BQ66">
        <v>9.8826751285667545</v>
      </c>
      <c r="BR66">
        <v>10.066914977488391</v>
      </c>
      <c r="BS66">
        <v>10.245079786841565</v>
      </c>
      <c r="BT66">
        <v>10.412203400605279</v>
      </c>
      <c r="BU66">
        <v>10.563773734988279</v>
      </c>
      <c r="BV66">
        <v>10.695882227286146</v>
      </c>
      <c r="BW66">
        <v>10.805300824469501</v>
      </c>
      <c r="BX66">
        <v>10.88950065074625</v>
      </c>
      <c r="BY66">
        <v>10.946633209129416</v>
      </c>
      <c r="BZ66">
        <v>10.975495294285572</v>
      </c>
      <c r="CB66">
        <v>0.84</v>
      </c>
      <c r="CC66" t="s">
        <v>27</v>
      </c>
      <c r="CD66">
        <v>11.014809997051982</v>
      </c>
      <c r="CE66">
        <v>11.066562829272982</v>
      </c>
      <c r="CF66">
        <v>11.169417974830953</v>
      </c>
      <c r="CG66">
        <v>11.321983003873788</v>
      </c>
      <c r="CH66">
        <v>11.521954535329147</v>
      </c>
      <c r="CI66">
        <v>11.765900645230134</v>
      </c>
      <c r="CJ66">
        <v>12.049041138161014</v>
      </c>
      <c r="CK66">
        <v>12.365088992866021</v>
      </c>
      <c r="CL66">
        <v>12.706226150158921</v>
      </c>
      <c r="CM66">
        <v>13.063278617034046</v>
      </c>
      <c r="CN66">
        <v>13.42611818267337</v>
      </c>
      <c r="CO66">
        <v>13.784249940273389</v>
      </c>
      <c r="CP66">
        <v>14.127470349526293</v>
      </c>
      <c r="CQ66">
        <v>14.446448145812647</v>
      </c>
      <c r="CR66">
        <v>14.733121182777758</v>
      </c>
      <c r="CS66">
        <v>14.98087876276376</v>
      </c>
      <c r="CT66">
        <v>15.184562441030172</v>
      </c>
      <c r="CU66">
        <v>15.340348692145065</v>
      </c>
      <c r="CV66">
        <v>15.445579221255921</v>
      </c>
      <c r="CW66">
        <v>15.498592324972384</v>
      </c>
      <c r="DO66">
        <v>0.04</v>
      </c>
      <c r="DP66" t="s">
        <v>27</v>
      </c>
      <c r="DQ66">
        <v>9.3364103084757222</v>
      </c>
      <c r="DR66">
        <v>9.3695444938239429</v>
      </c>
      <c r="DS66">
        <v>9.4355117537334277</v>
      </c>
      <c r="DT66">
        <v>9.5336390436160894</v>
      </c>
      <c r="DU66">
        <v>9.6627486666776381</v>
      </c>
      <c r="DV66">
        <v>9.8209828938991404</v>
      </c>
      <c r="DW66">
        <v>10.005617364424332</v>
      </c>
      <c r="DX66">
        <v>10.212907435100258</v>
      </c>
      <c r="DY66">
        <v>10.438020477498688</v>
      </c>
      <c r="DZ66">
        <v>10.675104292719366</v>
      </c>
      <c r="EA66">
        <v>10.917518687341884</v>
      </c>
      <c r="EB66">
        <v>11.158211673213362</v>
      </c>
      <c r="EC66">
        <v>11.39016845883693</v>
      </c>
      <c r="ED66">
        <v>11.606832981297472</v>
      </c>
      <c r="EE66">
        <v>11.802421925319013</v>
      </c>
      <c r="EF66">
        <v>11.972098955971523</v>
      </c>
      <c r="EG66">
        <v>12.112020894591378</v>
      </c>
      <c r="EH66">
        <v>12.219292532505298</v>
      </c>
      <c r="EI66">
        <v>12.291873323013377</v>
      </c>
      <c r="EJ66">
        <v>12.328474344876881</v>
      </c>
      <c r="EL66">
        <v>0.04</v>
      </c>
      <c r="EM66" t="s">
        <v>27</v>
      </c>
      <c r="EN66">
        <v>8.5871865184641187</v>
      </c>
      <c r="EO66">
        <v>8.6059529095277369</v>
      </c>
      <c r="EP66">
        <v>8.6433062861280785</v>
      </c>
      <c r="EQ66">
        <v>8.6988501297825209</v>
      </c>
      <c r="ER66">
        <v>8.7719008750620375</v>
      </c>
      <c r="ES66">
        <v>8.8613970317385355</v>
      </c>
      <c r="ET66">
        <v>8.965804678153722</v>
      </c>
      <c r="EU66">
        <v>9.0830419862178822</v>
      </c>
      <c r="EV66">
        <v>9.2104480507136728</v>
      </c>
      <c r="EW66">
        <v>9.3448181761280349</v>
      </c>
      <c r="EX66">
        <v>9.4825162273052701</v>
      </c>
      <c r="EY66">
        <v>9.6196549975496115</v>
      </c>
      <c r="EZ66">
        <v>9.7523141435847673</v>
      </c>
      <c r="FA66">
        <v>9.8767536689392674</v>
      </c>
      <c r="FB66">
        <v>9.9895870142588699</v>
      </c>
      <c r="FC66">
        <v>10.087895335075288</v>
      </c>
      <c r="FD66">
        <v>10.169282753615919</v>
      </c>
      <c r="FE66">
        <v>10.231884732150942</v>
      </c>
      <c r="FF66">
        <v>10.274347063247285</v>
      </c>
      <c r="FG66">
        <v>10.295793001269354</v>
      </c>
      <c r="FI66">
        <v>0.84</v>
      </c>
      <c r="FJ66" t="s">
        <v>27</v>
      </c>
      <c r="FK66">
        <v>11.014809997051982</v>
      </c>
      <c r="FL66">
        <v>11.066562829272982</v>
      </c>
      <c r="FM66">
        <v>11.169417974830953</v>
      </c>
      <c r="FN66">
        <v>11.321983003873788</v>
      </c>
      <c r="FO66">
        <v>11.521954535329147</v>
      </c>
      <c r="FP66">
        <v>11.765900645230134</v>
      </c>
      <c r="FQ66">
        <v>12.049041138161014</v>
      </c>
      <c r="FR66">
        <v>12.365088992866021</v>
      </c>
      <c r="FS66">
        <v>12.706226150158921</v>
      </c>
      <c r="FT66">
        <v>13.063278617034046</v>
      </c>
      <c r="FU66">
        <v>13.42611818267337</v>
      </c>
      <c r="FV66">
        <v>13.784249940273389</v>
      </c>
      <c r="FW66">
        <v>14.127470349526293</v>
      </c>
      <c r="FX66">
        <v>14.446448145812647</v>
      </c>
      <c r="FY66">
        <v>14.733121182777758</v>
      </c>
      <c r="FZ66">
        <v>14.98087876276376</v>
      </c>
      <c r="GA66">
        <v>15.184562441030172</v>
      </c>
      <c r="GB66">
        <v>15.340348692145065</v>
      </c>
      <c r="GC66">
        <v>15.445579221255921</v>
      </c>
      <c r="GD66">
        <v>15.498592324972384</v>
      </c>
    </row>
    <row r="67" spans="1:186">
      <c r="A67" s="9">
        <v>0</v>
      </c>
      <c r="B67" t="s">
        <v>28</v>
      </c>
      <c r="C67">
        <v>10</v>
      </c>
      <c r="D67">
        <v>10</v>
      </c>
      <c r="E67">
        <v>10</v>
      </c>
      <c r="F67">
        <v>10</v>
      </c>
      <c r="G67">
        <v>10</v>
      </c>
      <c r="H67">
        <v>10</v>
      </c>
      <c r="I67">
        <v>10</v>
      </c>
      <c r="J67">
        <v>10</v>
      </c>
      <c r="K67">
        <v>10</v>
      </c>
      <c r="L67">
        <v>10</v>
      </c>
      <c r="M67">
        <v>10</v>
      </c>
      <c r="N67">
        <v>10</v>
      </c>
      <c r="O67">
        <v>10</v>
      </c>
      <c r="P67">
        <v>10</v>
      </c>
      <c r="Q67">
        <v>10</v>
      </c>
      <c r="R67">
        <v>10</v>
      </c>
      <c r="S67">
        <v>10</v>
      </c>
      <c r="T67">
        <v>10</v>
      </c>
      <c r="U67">
        <v>10</v>
      </c>
      <c r="V67">
        <v>10</v>
      </c>
      <c r="BE67" s="9">
        <v>0</v>
      </c>
      <c r="BF67" t="s">
        <v>28</v>
      </c>
      <c r="BG67">
        <v>10</v>
      </c>
      <c r="BH67">
        <v>10</v>
      </c>
      <c r="BI67">
        <v>10</v>
      </c>
      <c r="BJ67">
        <v>10</v>
      </c>
      <c r="BK67">
        <v>10</v>
      </c>
      <c r="BL67">
        <v>10</v>
      </c>
      <c r="BM67">
        <v>10</v>
      </c>
      <c r="BN67">
        <v>10</v>
      </c>
      <c r="BO67">
        <v>10</v>
      </c>
      <c r="BP67">
        <v>10</v>
      </c>
      <c r="BQ67">
        <v>10</v>
      </c>
      <c r="BR67">
        <v>10</v>
      </c>
      <c r="BS67">
        <v>10</v>
      </c>
      <c r="BT67">
        <v>10</v>
      </c>
      <c r="BU67">
        <v>10</v>
      </c>
      <c r="BV67">
        <v>10</v>
      </c>
      <c r="BW67">
        <v>10</v>
      </c>
      <c r="BX67">
        <v>10</v>
      </c>
      <c r="BY67">
        <v>10</v>
      </c>
      <c r="BZ67">
        <v>10</v>
      </c>
      <c r="CB67" s="9">
        <v>0</v>
      </c>
      <c r="CC67" t="s">
        <v>28</v>
      </c>
      <c r="CD67">
        <v>10</v>
      </c>
      <c r="CE67">
        <v>10</v>
      </c>
      <c r="CF67">
        <v>10</v>
      </c>
      <c r="CG67">
        <v>10</v>
      </c>
      <c r="CH67">
        <v>10</v>
      </c>
      <c r="CI67">
        <v>10</v>
      </c>
      <c r="CJ67">
        <v>10</v>
      </c>
      <c r="CK67">
        <v>10</v>
      </c>
      <c r="CL67">
        <v>10</v>
      </c>
      <c r="CM67">
        <v>10</v>
      </c>
      <c r="CN67">
        <v>10</v>
      </c>
      <c r="CO67">
        <v>10</v>
      </c>
      <c r="CP67">
        <v>10</v>
      </c>
      <c r="CQ67">
        <v>10</v>
      </c>
      <c r="CR67">
        <v>10</v>
      </c>
      <c r="CS67">
        <v>10</v>
      </c>
      <c r="CT67">
        <v>10</v>
      </c>
      <c r="CU67">
        <v>10</v>
      </c>
      <c r="CV67">
        <v>10</v>
      </c>
      <c r="CW67">
        <v>10</v>
      </c>
      <c r="DO67" s="9">
        <v>0</v>
      </c>
      <c r="DP67" t="s">
        <v>28</v>
      </c>
      <c r="DQ67">
        <v>10</v>
      </c>
      <c r="DR67">
        <v>10</v>
      </c>
      <c r="DS67">
        <v>10</v>
      </c>
      <c r="DT67">
        <v>10</v>
      </c>
      <c r="DU67">
        <v>10</v>
      </c>
      <c r="DV67">
        <v>10</v>
      </c>
      <c r="DW67">
        <v>10</v>
      </c>
      <c r="DX67">
        <v>10</v>
      </c>
      <c r="DY67">
        <v>10</v>
      </c>
      <c r="DZ67">
        <v>10</v>
      </c>
      <c r="EA67">
        <v>10</v>
      </c>
      <c r="EB67">
        <v>10</v>
      </c>
      <c r="EC67">
        <v>10</v>
      </c>
      <c r="ED67">
        <v>10</v>
      </c>
      <c r="EE67">
        <v>10</v>
      </c>
      <c r="EF67">
        <v>10</v>
      </c>
      <c r="EG67">
        <v>10</v>
      </c>
      <c r="EH67">
        <v>10</v>
      </c>
      <c r="EI67">
        <v>10</v>
      </c>
      <c r="EJ67">
        <v>10</v>
      </c>
      <c r="EL67" s="9">
        <v>0</v>
      </c>
      <c r="EM67" t="s">
        <v>28</v>
      </c>
      <c r="EN67">
        <v>10</v>
      </c>
      <c r="EO67">
        <v>10</v>
      </c>
      <c r="EP67">
        <v>10</v>
      </c>
      <c r="EQ67">
        <v>10</v>
      </c>
      <c r="ER67">
        <v>10</v>
      </c>
      <c r="ES67">
        <v>10</v>
      </c>
      <c r="ET67">
        <v>10</v>
      </c>
      <c r="EU67">
        <v>10</v>
      </c>
      <c r="EV67">
        <v>10</v>
      </c>
      <c r="EW67">
        <v>10</v>
      </c>
      <c r="EX67">
        <v>10</v>
      </c>
      <c r="EY67">
        <v>10</v>
      </c>
      <c r="EZ67">
        <v>10</v>
      </c>
      <c r="FA67">
        <v>10</v>
      </c>
      <c r="FB67">
        <v>10</v>
      </c>
      <c r="FC67">
        <v>10</v>
      </c>
      <c r="FD67">
        <v>10</v>
      </c>
      <c r="FE67">
        <v>10</v>
      </c>
      <c r="FF67">
        <v>10</v>
      </c>
      <c r="FG67">
        <v>10</v>
      </c>
      <c r="FI67" s="9">
        <v>0</v>
      </c>
      <c r="FJ67" t="s">
        <v>28</v>
      </c>
      <c r="FK67">
        <v>10</v>
      </c>
      <c r="FL67">
        <v>10</v>
      </c>
      <c r="FM67">
        <v>10</v>
      </c>
      <c r="FN67">
        <v>10</v>
      </c>
      <c r="FO67">
        <v>10</v>
      </c>
      <c r="FP67">
        <v>10</v>
      </c>
      <c r="FQ67">
        <v>10</v>
      </c>
      <c r="FR67">
        <v>10</v>
      </c>
      <c r="FS67">
        <v>10</v>
      </c>
      <c r="FT67">
        <v>10</v>
      </c>
      <c r="FU67">
        <v>10</v>
      </c>
      <c r="FV67">
        <v>10</v>
      </c>
      <c r="FW67">
        <v>10</v>
      </c>
      <c r="FX67">
        <v>10</v>
      </c>
      <c r="FY67">
        <v>10</v>
      </c>
      <c r="FZ67">
        <v>10</v>
      </c>
      <c r="GA67">
        <v>10</v>
      </c>
      <c r="GB67">
        <v>10</v>
      </c>
      <c r="GC67">
        <v>10</v>
      </c>
      <c r="GD67">
        <v>10</v>
      </c>
    </row>
    <row r="68" spans="1:186">
      <c r="A68" s="9">
        <v>0.1</v>
      </c>
      <c r="B68" t="s">
        <v>29</v>
      </c>
      <c r="C68">
        <v>-4.75</v>
      </c>
      <c r="D68">
        <v>-4.25</v>
      </c>
      <c r="E68">
        <v>-3.75</v>
      </c>
      <c r="F68">
        <v>-3.25</v>
      </c>
      <c r="G68">
        <v>-2.75</v>
      </c>
      <c r="H68">
        <v>-2.25</v>
      </c>
      <c r="I68">
        <v>-1.75</v>
      </c>
      <c r="J68">
        <v>-1.25</v>
      </c>
      <c r="K68">
        <v>-0.75</v>
      </c>
      <c r="L68">
        <v>-0.25</v>
      </c>
      <c r="M68" s="6">
        <v>0.25</v>
      </c>
      <c r="N68">
        <v>0.75</v>
      </c>
      <c r="O68">
        <v>1.25</v>
      </c>
      <c r="P68">
        <v>1.75</v>
      </c>
      <c r="Q68">
        <v>2.25</v>
      </c>
      <c r="R68">
        <v>2.75</v>
      </c>
      <c r="S68">
        <v>3.25</v>
      </c>
      <c r="T68">
        <v>3.75</v>
      </c>
      <c r="U68">
        <v>4.25</v>
      </c>
      <c r="V68">
        <v>4.75</v>
      </c>
      <c r="BE68" s="9">
        <v>1</v>
      </c>
      <c r="BF68" t="s">
        <v>29</v>
      </c>
      <c r="BG68">
        <v>-4.75</v>
      </c>
      <c r="BH68">
        <v>-4.25</v>
      </c>
      <c r="BI68">
        <v>-3.75</v>
      </c>
      <c r="BJ68">
        <v>-3.25</v>
      </c>
      <c r="BK68">
        <v>-2.75</v>
      </c>
      <c r="BL68">
        <v>-2.25</v>
      </c>
      <c r="BM68">
        <v>-1.75</v>
      </c>
      <c r="BN68">
        <v>-1.25</v>
      </c>
      <c r="BO68">
        <v>-0.75</v>
      </c>
      <c r="BP68">
        <v>-0.25</v>
      </c>
      <c r="BQ68" s="6">
        <v>0.25</v>
      </c>
      <c r="BR68">
        <v>0.75</v>
      </c>
      <c r="BS68">
        <v>1.25</v>
      </c>
      <c r="BT68">
        <v>1.75</v>
      </c>
      <c r="BU68">
        <v>2.25</v>
      </c>
      <c r="BV68">
        <v>2.75</v>
      </c>
      <c r="BW68">
        <v>3.25</v>
      </c>
      <c r="BX68">
        <v>3.75</v>
      </c>
      <c r="BY68">
        <v>4.25</v>
      </c>
      <c r="BZ68">
        <v>4.75</v>
      </c>
      <c r="CB68" s="9">
        <v>0.1</v>
      </c>
      <c r="CC68" t="s">
        <v>29</v>
      </c>
      <c r="CD68">
        <v>-4.75</v>
      </c>
      <c r="CE68">
        <v>-4.25</v>
      </c>
      <c r="CF68">
        <v>-3.75</v>
      </c>
      <c r="CG68">
        <v>-3.25</v>
      </c>
      <c r="CH68">
        <v>-2.75</v>
      </c>
      <c r="CI68">
        <v>-2.25</v>
      </c>
      <c r="CJ68">
        <v>-1.75</v>
      </c>
      <c r="CK68">
        <v>-1.25</v>
      </c>
      <c r="CL68">
        <v>-0.75</v>
      </c>
      <c r="CM68">
        <v>-0.25</v>
      </c>
      <c r="CN68" s="6">
        <v>0.25</v>
      </c>
      <c r="CO68">
        <v>0.75</v>
      </c>
      <c r="CP68">
        <v>1.25</v>
      </c>
      <c r="CQ68">
        <v>1.75</v>
      </c>
      <c r="CR68">
        <v>2.25</v>
      </c>
      <c r="CS68">
        <v>2.75</v>
      </c>
      <c r="CT68">
        <v>3.25</v>
      </c>
      <c r="CU68">
        <v>3.75</v>
      </c>
      <c r="CV68">
        <v>4.25</v>
      </c>
      <c r="CW68">
        <v>4.75</v>
      </c>
      <c r="DO68" s="9">
        <v>0.1</v>
      </c>
      <c r="DP68" t="s">
        <v>29</v>
      </c>
      <c r="DQ68">
        <v>-4.75</v>
      </c>
      <c r="DR68">
        <v>-4.25</v>
      </c>
      <c r="DS68">
        <v>-3.75</v>
      </c>
      <c r="DT68">
        <v>-3.25</v>
      </c>
      <c r="DU68">
        <v>-2.75</v>
      </c>
      <c r="DV68">
        <v>-2.25</v>
      </c>
      <c r="DW68">
        <v>-1.75</v>
      </c>
      <c r="DX68">
        <v>-1.25</v>
      </c>
      <c r="DY68">
        <v>-0.75</v>
      </c>
      <c r="DZ68">
        <v>-0.25</v>
      </c>
      <c r="EA68" s="6">
        <v>0.25</v>
      </c>
      <c r="EB68">
        <v>0.75</v>
      </c>
      <c r="EC68">
        <v>1.25</v>
      </c>
      <c r="ED68">
        <v>1.75</v>
      </c>
      <c r="EE68">
        <v>2.25</v>
      </c>
      <c r="EF68">
        <v>2.75</v>
      </c>
      <c r="EG68">
        <v>3.25</v>
      </c>
      <c r="EH68">
        <v>3.75</v>
      </c>
      <c r="EI68">
        <v>4.25</v>
      </c>
      <c r="EJ68">
        <v>4.75</v>
      </c>
      <c r="EL68" s="9">
        <v>1</v>
      </c>
      <c r="EM68" t="s">
        <v>29</v>
      </c>
      <c r="EN68">
        <v>-4.75</v>
      </c>
      <c r="EO68">
        <v>-4.25</v>
      </c>
      <c r="EP68">
        <v>-3.75</v>
      </c>
      <c r="EQ68">
        <v>-3.25</v>
      </c>
      <c r="ER68">
        <v>-2.75</v>
      </c>
      <c r="ES68">
        <v>-2.25</v>
      </c>
      <c r="ET68">
        <v>-1.75</v>
      </c>
      <c r="EU68">
        <v>-1.25</v>
      </c>
      <c r="EV68">
        <v>-0.75</v>
      </c>
      <c r="EW68">
        <v>-0.25</v>
      </c>
      <c r="EX68" s="6">
        <v>0.25</v>
      </c>
      <c r="EY68">
        <v>0.75</v>
      </c>
      <c r="EZ68">
        <v>1.25</v>
      </c>
      <c r="FA68">
        <v>1.75</v>
      </c>
      <c r="FB68">
        <v>2.25</v>
      </c>
      <c r="FC68">
        <v>2.75</v>
      </c>
      <c r="FD68">
        <v>3.25</v>
      </c>
      <c r="FE68">
        <v>3.75</v>
      </c>
      <c r="FF68">
        <v>4.25</v>
      </c>
      <c r="FG68">
        <v>4.75</v>
      </c>
      <c r="FI68" s="9">
        <v>0.1</v>
      </c>
      <c r="FJ68" t="s">
        <v>29</v>
      </c>
      <c r="FK68">
        <v>-4.75</v>
      </c>
      <c r="FL68">
        <v>-4.25</v>
      </c>
      <c r="FM68">
        <v>-3.75</v>
      </c>
      <c r="FN68">
        <v>-3.25</v>
      </c>
      <c r="FO68">
        <v>-2.75</v>
      </c>
      <c r="FP68">
        <v>-2.25</v>
      </c>
      <c r="FQ68">
        <v>-1.75</v>
      </c>
      <c r="FR68">
        <v>-1.25</v>
      </c>
      <c r="FS68">
        <v>-0.75</v>
      </c>
      <c r="FT68">
        <v>-0.25</v>
      </c>
      <c r="FU68" s="6">
        <v>0.25</v>
      </c>
      <c r="FV68">
        <v>0.75</v>
      </c>
      <c r="FW68">
        <v>1.25</v>
      </c>
      <c r="FX68">
        <v>1.75</v>
      </c>
      <c r="FY68">
        <v>2.25</v>
      </c>
      <c r="FZ68">
        <v>2.75</v>
      </c>
      <c r="GA68">
        <v>3.25</v>
      </c>
      <c r="GB68">
        <v>3.75</v>
      </c>
      <c r="GC68">
        <v>4.25</v>
      </c>
      <c r="GD68">
        <v>4.75</v>
      </c>
    </row>
    <row r="69" spans="1:186">
      <c r="C69" s="6">
        <v>3.5090215111561847</v>
      </c>
      <c r="D69" s="6">
        <v>3.4503766799560154</v>
      </c>
      <c r="E69" s="6">
        <v>3.3293929601903827</v>
      </c>
      <c r="F69" s="6">
        <v>3.138255532394588</v>
      </c>
      <c r="G69" s="6">
        <v>2.8641529877109804</v>
      </c>
      <c r="H69" s="6">
        <v>2.4879858739376601</v>
      </c>
      <c r="I69" s="6">
        <v>1.9829790042204394</v>
      </c>
      <c r="J69" s="6">
        <v>1.3141628186430836</v>
      </c>
      <c r="K69" s="6">
        <v>0.43908977479336642</v>
      </c>
      <c r="L69" s="6">
        <v>-0.70798037596385655</v>
      </c>
      <c r="M69" s="6">
        <v>2.9038556560330222</v>
      </c>
      <c r="N69" s="6">
        <v>2.7060387968020185</v>
      </c>
      <c r="O69" s="6">
        <v>2.501508972562124</v>
      </c>
      <c r="P69" s="6">
        <v>2.310821123886714</v>
      </c>
      <c r="Q69" s="6">
        <v>2.1437611450423182</v>
      </c>
      <c r="R69" s="6">
        <v>2.0041520816610832</v>
      </c>
      <c r="S69" s="6">
        <v>1.8930472181570763</v>
      </c>
      <c r="T69" s="6">
        <v>1.8103528263388404</v>
      </c>
      <c r="U69" s="6">
        <v>1.7556095306489341</v>
      </c>
      <c r="V69" s="6">
        <v>1.7283681866228056</v>
      </c>
      <c r="BF69" t="s">
        <v>0</v>
      </c>
      <c r="BG69" s="6">
        <v>4.7850799652156084</v>
      </c>
      <c r="BH69" s="6">
        <v>4.756099542901886</v>
      </c>
      <c r="BI69" s="6">
        <v>4.6969639348929704</v>
      </c>
      <c r="BJ69" s="6">
        <v>4.6053468547930336</v>
      </c>
      <c r="BK69" s="6">
        <v>4.4778853801867271</v>
      </c>
      <c r="BL69" s="6">
        <v>4.3105944179692628</v>
      </c>
      <c r="BM69" s="6">
        <v>4.100136480924796</v>
      </c>
      <c r="BN69" s="6">
        <v>3.8473523273802996</v>
      </c>
      <c r="BO69" s="6">
        <v>3.5662358960014586</v>
      </c>
      <c r="BP69" s="6">
        <v>3.3033215754167458</v>
      </c>
      <c r="BQ69" s="6">
        <v>0.5144175424052978</v>
      </c>
      <c r="BR69" s="6">
        <v>0.50773086666674783</v>
      </c>
      <c r="BS69" s="6">
        <v>0.49840591746810198</v>
      </c>
      <c r="BT69" s="6">
        <v>0.48825660798472964</v>
      </c>
      <c r="BU69" s="6">
        <v>0.47841369133532702</v>
      </c>
      <c r="BV69" s="6">
        <v>0.46957126682459199</v>
      </c>
      <c r="BW69" s="6">
        <v>0.46215523625590671</v>
      </c>
      <c r="BX69" s="6">
        <v>0.45642515853887622</v>
      </c>
      <c r="BY69" s="6">
        <v>0.45253531733188945</v>
      </c>
      <c r="BZ69" s="6">
        <v>0.45057138105391198</v>
      </c>
      <c r="CC69" t="s">
        <v>0</v>
      </c>
      <c r="CD69" s="6">
        <v>3.522708384171608</v>
      </c>
      <c r="CE69" s="6">
        <v>3.4584395726777615</v>
      </c>
      <c r="CF69" s="6">
        <v>3.3254527114610113</v>
      </c>
      <c r="CG69" s="6">
        <v>3.114242133537509</v>
      </c>
      <c r="CH69" s="6">
        <v>2.8089427022761058</v>
      </c>
      <c r="CI69" s="6">
        <v>2.3851943824949799</v>
      </c>
      <c r="CJ69" s="6">
        <v>1.8070939657451603</v>
      </c>
      <c r="CK69" s="6">
        <v>1.0231030371129464</v>
      </c>
      <c r="CL69" s="6">
        <v>-4.2610408652045351E-2</v>
      </c>
      <c r="CM69" s="6">
        <v>-1.5384134488399823</v>
      </c>
      <c r="CN69" s="6">
        <v>11.349898578085988</v>
      </c>
      <c r="CO69" s="6">
        <v>2.1680245929526456</v>
      </c>
      <c r="CP69" s="6">
        <v>2.1483342887091847</v>
      </c>
      <c r="CQ69" s="6">
        <v>2.0655196730852357</v>
      </c>
      <c r="CR69" s="6">
        <v>1.9670898163749804</v>
      </c>
      <c r="CS69" s="6">
        <v>1.8734134812342882</v>
      </c>
      <c r="CT69" s="6">
        <v>1.7936118552099429</v>
      </c>
      <c r="CU69" s="6">
        <v>1.7318549270961254</v>
      </c>
      <c r="CV69" s="6">
        <v>1.6900359366501387</v>
      </c>
      <c r="CW69" s="6">
        <v>1.6689759872651306</v>
      </c>
      <c r="CX69" s="6"/>
      <c r="CY69" s="6"/>
      <c r="CZ69" s="6"/>
      <c r="DA69" s="6"/>
      <c r="DB69" s="6"/>
      <c r="DP69" t="s">
        <v>0</v>
      </c>
      <c r="DQ69" s="6">
        <v>4.3775832251246811</v>
      </c>
      <c r="DR69" s="6">
        <v>4.3252751594675871</v>
      </c>
      <c r="DS69" s="6">
        <v>4.2173231295289852</v>
      </c>
      <c r="DT69" s="6">
        <v>4.0466988808246995</v>
      </c>
      <c r="DU69" s="6">
        <v>3.8019594130298557</v>
      </c>
      <c r="DV69" s="6">
        <v>3.4662153507139379</v>
      </c>
      <c r="DW69" s="6">
        <v>3.0161348708894735</v>
      </c>
      <c r="DX69" s="6">
        <v>2.4219872944543468</v>
      </c>
      <c r="DY69" s="6">
        <v>1.6494685634180044</v>
      </c>
      <c r="DZ69" s="6">
        <v>0.64904823892464947</v>
      </c>
      <c r="EA69" s="6">
        <v>3.2947100689885453</v>
      </c>
      <c r="EB69" s="6">
        <v>3.1208303168386591</v>
      </c>
      <c r="EC69" s="6">
        <v>2.9389717110414884</v>
      </c>
      <c r="ED69" s="6">
        <v>2.7683914755985524</v>
      </c>
      <c r="EE69" s="6">
        <v>2.6184023585979066</v>
      </c>
      <c r="EF69" s="6">
        <v>2.4927756534935543</v>
      </c>
      <c r="EG69" s="6">
        <v>2.3926607619889473</v>
      </c>
      <c r="EH69" s="6">
        <v>2.3180865220074067</v>
      </c>
      <c r="EI69" s="6">
        <v>2.2686973751496944</v>
      </c>
      <c r="EJ69" s="6">
        <v>2.2441153154150584</v>
      </c>
      <c r="EM69" t="s">
        <v>0</v>
      </c>
      <c r="EN69" s="6">
        <v>4.9812930912541944</v>
      </c>
      <c r="EO69" s="6">
        <v>4.9539224698851001</v>
      </c>
      <c r="EP69" s="6">
        <v>4.8981304624270052</v>
      </c>
      <c r="EQ69" s="6">
        <v>4.8118626479592237</v>
      </c>
      <c r="ER69" s="6">
        <v>4.6922284575337869</v>
      </c>
      <c r="ES69" s="6">
        <v>4.5360063989251032</v>
      </c>
      <c r="ET69" s="6">
        <v>4.3410553722419394</v>
      </c>
      <c r="EU69" s="6">
        <v>4.1100603626964443</v>
      </c>
      <c r="EV69" s="6">
        <v>3.8599401954444374</v>
      </c>
      <c r="EW69" s="6">
        <v>3.6430627326143963</v>
      </c>
      <c r="EX69" s="6">
        <v>0.52669958478234591</v>
      </c>
      <c r="EY69" s="6">
        <v>0.52084780026488686</v>
      </c>
      <c r="EZ69" s="6">
        <v>0.51231808430351189</v>
      </c>
      <c r="FA69" s="6">
        <v>0.50287358356151068</v>
      </c>
      <c r="FB69" s="6">
        <v>0.49362661188149115</v>
      </c>
      <c r="FC69" s="6">
        <v>0.48526942236382031</v>
      </c>
      <c r="FD69" s="6">
        <v>0.47823225743429726</v>
      </c>
      <c r="FE69" s="6">
        <v>0.47278035297237592</v>
      </c>
      <c r="FF69" s="6">
        <v>0.46907299242379979</v>
      </c>
      <c r="FG69" s="6">
        <v>0.46719938939129696</v>
      </c>
      <c r="FJ69" t="s">
        <v>0</v>
      </c>
      <c r="FK69" s="6">
        <v>3.522708384171608</v>
      </c>
      <c r="FL69" s="6">
        <v>3.4584395726777615</v>
      </c>
      <c r="FM69" s="6">
        <v>3.3254527114610113</v>
      </c>
      <c r="FN69" s="6">
        <v>3.114242133537509</v>
      </c>
      <c r="FO69" s="6">
        <v>2.8089427022761058</v>
      </c>
      <c r="FP69" s="6">
        <v>2.3851943824949799</v>
      </c>
      <c r="FQ69" s="6">
        <v>1.8070939657451603</v>
      </c>
      <c r="FR69" s="6">
        <v>1.0231030371129464</v>
      </c>
      <c r="FS69" s="6">
        <v>-4.2610408652045351E-2</v>
      </c>
      <c r="FT69" s="6">
        <v>-1.5384134488399823</v>
      </c>
      <c r="FU69" s="6">
        <v>11.349898578085988</v>
      </c>
      <c r="FV69" s="6">
        <v>2.1680245929526456</v>
      </c>
      <c r="FW69" s="6">
        <v>2.1483342887091847</v>
      </c>
      <c r="FX69" s="6">
        <v>2.0655196730852357</v>
      </c>
      <c r="FY69" s="6">
        <v>1.9670898163749804</v>
      </c>
      <c r="FZ69" s="6">
        <v>1.8734134812342882</v>
      </c>
      <c r="GA69" s="6">
        <v>1.7936118552099429</v>
      </c>
      <c r="GB69" s="6">
        <v>1.7318549270961254</v>
      </c>
      <c r="GC69" s="6">
        <v>1.6900359366501387</v>
      </c>
      <c r="GD69" s="6">
        <v>1.6689759872651306</v>
      </c>
    </row>
    <row r="70" spans="1:186">
      <c r="A70" s="17"/>
      <c r="C70" s="6"/>
      <c r="D70" t="s">
        <v>30</v>
      </c>
      <c r="G70" s="6"/>
      <c r="I70" s="6">
        <v>12.852948045617495</v>
      </c>
      <c r="K70">
        <v>12.40534060501278</v>
      </c>
      <c r="M70">
        <v>16.881415011059939</v>
      </c>
      <c r="N70">
        <v>15.538986397509285</v>
      </c>
      <c r="O70">
        <v>14.342603047421848</v>
      </c>
      <c r="P70">
        <v>13.336035700395721</v>
      </c>
      <c r="Q70">
        <v>12.522092213662781</v>
      </c>
      <c r="R70">
        <v>11.884478656750446</v>
      </c>
      <c r="S70">
        <v>11.402590783973654</v>
      </c>
      <c r="T70">
        <v>11.057868793556128</v>
      </c>
      <c r="U70">
        <v>10.835990677587041</v>
      </c>
      <c r="V70">
        <v>10.727419174258118</v>
      </c>
      <c r="BE70" s="17">
        <v>2.4777350048726903</v>
      </c>
      <c r="BF70">
        <v>9.9502487562189053E-3</v>
      </c>
      <c r="BG70" s="6"/>
      <c r="BH70" t="s">
        <v>30</v>
      </c>
      <c r="BK70" s="6"/>
      <c r="BM70" s="6">
        <v>2.5986377747583225</v>
      </c>
      <c r="BO70">
        <v>2.5736545377201492</v>
      </c>
      <c r="BQ70">
        <v>2.8234869081018812</v>
      </c>
      <c r="BR70">
        <v>2.7511655740755545</v>
      </c>
      <c r="BS70">
        <v>2.6845390852984812</v>
      </c>
      <c r="BT70">
        <v>2.6274513299301518</v>
      </c>
      <c r="BU70">
        <v>2.5808299527510838</v>
      </c>
      <c r="BV70">
        <v>2.5441567030717622</v>
      </c>
      <c r="BW70">
        <v>2.5164336828068778</v>
      </c>
      <c r="BX70">
        <v>2.4966417680082293</v>
      </c>
      <c r="BY70">
        <v>2.4839377386665138</v>
      </c>
      <c r="BZ70">
        <v>2.4777350048726903</v>
      </c>
      <c r="CB70" s="17">
        <v>10.434611327800935</v>
      </c>
      <c r="CC70">
        <v>9.5238095238095233E-2</v>
      </c>
      <c r="CD70" s="6"/>
      <c r="CE70" t="s">
        <v>30</v>
      </c>
      <c r="CH70" s="6"/>
      <c r="CJ70" s="6">
        <v>16.065339847411884</v>
      </c>
      <c r="CL70">
        <v>11.514009604996026</v>
      </c>
      <c r="CN70">
        <v>57.027312029154594</v>
      </c>
      <c r="CO70">
        <v>13.077980860028893</v>
      </c>
      <c r="CP70">
        <v>12.740301010275758</v>
      </c>
      <c r="CQ70">
        <v>12.226590003132312</v>
      </c>
      <c r="CR70">
        <v>11.7205621524345</v>
      </c>
      <c r="CS70">
        <v>11.2853987010519</v>
      </c>
      <c r="CT70">
        <v>10.939298228197901</v>
      </c>
      <c r="CU70">
        <v>10.684213260948304</v>
      </c>
      <c r="CV70">
        <v>10.51713090109374</v>
      </c>
      <c r="CW70">
        <v>10.434611327800935</v>
      </c>
      <c r="DO70" s="17">
        <v>13.252530921263801</v>
      </c>
      <c r="DP70">
        <v>9.5238095238095233E-2</v>
      </c>
      <c r="DQ70" s="6"/>
      <c r="DR70" t="s">
        <v>30</v>
      </c>
      <c r="DU70" s="6"/>
      <c r="DW70" s="6">
        <v>15.15662764134019</v>
      </c>
      <c r="DY70">
        <v>14.751674234950295</v>
      </c>
      <c r="EA70">
        <v>18.801208298849261</v>
      </c>
      <c r="EB70">
        <v>17.575251019876305</v>
      </c>
      <c r="EC70">
        <v>16.488843337835714</v>
      </c>
      <c r="ED70">
        <v>15.579663214259186</v>
      </c>
      <c r="EE70">
        <v>14.848333606534238</v>
      </c>
      <c r="EF70">
        <v>14.278364852846378</v>
      </c>
      <c r="EG70">
        <v>13.849642001640666</v>
      </c>
      <c r="EH70">
        <v>13.544205307002493</v>
      </c>
      <c r="EI70">
        <v>13.348233853293875</v>
      </c>
      <c r="EJ70">
        <v>13.252530921263801</v>
      </c>
      <c r="EL70" s="17">
        <v>2.5483120545255393</v>
      </c>
      <c r="EM70">
        <v>9.9502487562189053E-3</v>
      </c>
      <c r="EN70" s="6"/>
      <c r="EO70" t="s">
        <v>30</v>
      </c>
      <c r="ER70" s="6"/>
      <c r="ET70" s="6">
        <v>2.6627217655394864</v>
      </c>
      <c r="EV70">
        <v>2.6390008393950786</v>
      </c>
      <c r="EX70">
        <v>2.8762101008391578</v>
      </c>
      <c r="EY70">
        <v>2.8073579877016148</v>
      </c>
      <c r="EZ70">
        <v>2.7440027125128035</v>
      </c>
      <c r="FA70">
        <v>2.689800593483799</v>
      </c>
      <c r="FB70">
        <v>2.645614806467028</v>
      </c>
      <c r="FC70">
        <v>2.6109246679490474</v>
      </c>
      <c r="FD70">
        <v>2.5847515869743307</v>
      </c>
      <c r="FE70">
        <v>2.5660992881180649</v>
      </c>
      <c r="FF70">
        <v>2.5541438568234782</v>
      </c>
      <c r="FG70">
        <v>2.5483120545255393</v>
      </c>
      <c r="FI70" s="17">
        <v>10.434611327800935</v>
      </c>
      <c r="FJ70">
        <v>9.5238095238095233E-2</v>
      </c>
      <c r="FK70" s="6"/>
      <c r="FL70" t="s">
        <v>30</v>
      </c>
      <c r="FO70" s="6"/>
      <c r="FQ70" s="6">
        <v>16.065339847411884</v>
      </c>
      <c r="FS70">
        <v>11.514009604996026</v>
      </c>
      <c r="FU70">
        <v>57.027312029154594</v>
      </c>
      <c r="FV70">
        <v>13.077980860028893</v>
      </c>
      <c r="FW70">
        <v>12.740301010275758</v>
      </c>
      <c r="FX70">
        <v>12.226590003132312</v>
      </c>
      <c r="FY70">
        <v>11.7205621524345</v>
      </c>
      <c r="FZ70">
        <v>11.2853987010519</v>
      </c>
      <c r="GA70">
        <v>10.939298228197901</v>
      </c>
      <c r="GB70">
        <v>10.684213260948304</v>
      </c>
      <c r="GC70">
        <v>10.51713090109374</v>
      </c>
      <c r="GD70">
        <v>10.434611327800935</v>
      </c>
    </row>
    <row r="71" spans="1:186">
      <c r="C71" s="6"/>
      <c r="D71" t="s">
        <v>32</v>
      </c>
      <c r="F71" s="6"/>
      <c r="G71" s="6"/>
      <c r="H71" s="6"/>
      <c r="I71" s="6"/>
      <c r="J71" s="6"/>
      <c r="K71" s="6"/>
      <c r="L71" s="6"/>
      <c r="M71">
        <v>22.19882073170686</v>
      </c>
      <c r="N71">
        <v>20.830324741812657</v>
      </c>
      <c r="O71">
        <v>19.5781919923792</v>
      </c>
      <c r="P71">
        <v>18.49761860517031</v>
      </c>
      <c r="Q71">
        <v>17.601607953819851</v>
      </c>
      <c r="R71">
        <v>16.882572074414025</v>
      </c>
      <c r="S71">
        <v>16.327087647943589</v>
      </c>
      <c r="T71">
        <v>15.922272396907196</v>
      </c>
      <c r="U71">
        <v>15.658015732826756</v>
      </c>
      <c r="V71">
        <v>15.527563216930696</v>
      </c>
      <c r="BE71">
        <v>0</v>
      </c>
      <c r="BF71" t="s">
        <v>31</v>
      </c>
      <c r="BG71" s="6"/>
      <c r="BH71" t="s">
        <v>32</v>
      </c>
      <c r="BJ71" s="6"/>
      <c r="BK71" s="6"/>
      <c r="BL71" s="6"/>
      <c r="BM71" s="6"/>
      <c r="BN71" s="6"/>
      <c r="BO71" s="6"/>
      <c r="BP71" s="6"/>
      <c r="BQ71">
        <v>3.9652239037634067</v>
      </c>
      <c r="BR71">
        <v>3.9349445398623488</v>
      </c>
      <c r="BS71">
        <v>3.9056522067093744</v>
      </c>
      <c r="BT71">
        <v>3.8793158487046253</v>
      </c>
      <c r="BU71">
        <v>3.8567410998517881</v>
      </c>
      <c r="BV71">
        <v>3.8381257339751311</v>
      </c>
      <c r="BW71">
        <v>3.8234276426115863</v>
      </c>
      <c r="BX71">
        <v>3.8125359833565473</v>
      </c>
      <c r="BY71">
        <v>3.8053418807679416</v>
      </c>
      <c r="BZ71">
        <v>3.8017654909034553</v>
      </c>
      <c r="CB71">
        <v>0</v>
      </c>
      <c r="CC71" t="s">
        <v>31</v>
      </c>
      <c r="CD71" s="6"/>
      <c r="CE71" t="s">
        <v>32</v>
      </c>
      <c r="CG71" s="6"/>
      <c r="CH71" s="6"/>
      <c r="CI71" s="6"/>
      <c r="CJ71" s="6"/>
      <c r="CK71" s="6"/>
      <c r="CL71" s="6"/>
      <c r="CM71" s="6"/>
      <c r="CN71">
        <v>81.08175993881926</v>
      </c>
      <c r="CO71">
        <v>16.99157892857453</v>
      </c>
      <c r="CP71">
        <v>17.003933761133908</v>
      </c>
      <c r="CQ71">
        <v>16.651724686009437</v>
      </c>
      <c r="CR71">
        <v>16.213146339191486</v>
      </c>
      <c r="CS71">
        <v>15.796761206539752</v>
      </c>
      <c r="CT71">
        <v>15.445604706237443</v>
      </c>
      <c r="CU71">
        <v>15.176486497462097</v>
      </c>
      <c r="CV71">
        <v>14.995582561862186</v>
      </c>
      <c r="CW71">
        <v>14.904881887876012</v>
      </c>
      <c r="DO71">
        <v>0</v>
      </c>
      <c r="DP71" t="s">
        <v>31</v>
      </c>
      <c r="DQ71" s="6"/>
      <c r="DR71" t="s">
        <v>32</v>
      </c>
      <c r="DT71" s="6"/>
      <c r="DU71" s="6"/>
      <c r="DV71" s="6"/>
      <c r="DW71" s="6"/>
      <c r="DX71" s="6"/>
      <c r="DY71" s="6"/>
      <c r="DZ71" s="6"/>
      <c r="EA71">
        <v>25.311663669012795</v>
      </c>
      <c r="EB71">
        <v>24.136176045750897</v>
      </c>
      <c r="EC71">
        <v>23.068226202728297</v>
      </c>
      <c r="ED71">
        <v>22.152072705500991</v>
      </c>
      <c r="EE71">
        <v>21.396475909865703</v>
      </c>
      <c r="EF71">
        <v>20.793058355006188</v>
      </c>
      <c r="EG71">
        <v>20.328860817238741</v>
      </c>
      <c r="EH71">
        <v>19.991741002786195</v>
      </c>
      <c r="EI71">
        <v>19.772239627312512</v>
      </c>
      <c r="EJ71">
        <v>19.66405219719142</v>
      </c>
      <c r="EL71">
        <v>0</v>
      </c>
      <c r="EM71" t="s">
        <v>31</v>
      </c>
      <c r="EN71" s="6"/>
      <c r="EO71" t="s">
        <v>32</v>
      </c>
      <c r="EQ71" s="6"/>
      <c r="ER71" s="6"/>
      <c r="ES71" s="6"/>
      <c r="ET71" s="6"/>
      <c r="EU71" s="6"/>
      <c r="EV71" s="6"/>
      <c r="EW71" s="6"/>
      <c r="EX71">
        <v>4.0510236138508695</v>
      </c>
      <c r="EY71">
        <v>4.0269624061342526</v>
      </c>
      <c r="EZ71">
        <v>4.0038098116556329</v>
      </c>
      <c r="FA71">
        <v>3.9830838785948566</v>
      </c>
      <c r="FB71">
        <v>3.9653859544376151</v>
      </c>
      <c r="FC71">
        <v>3.9508411119206213</v>
      </c>
      <c r="FD71">
        <v>3.9393899048406831</v>
      </c>
      <c r="FE71">
        <v>3.9309238758051346</v>
      </c>
      <c r="FF71">
        <v>3.9253414169573189</v>
      </c>
      <c r="FG71">
        <v>3.9225690936595865</v>
      </c>
      <c r="FI71">
        <v>0</v>
      </c>
      <c r="FJ71" t="s">
        <v>31</v>
      </c>
      <c r="FK71" s="6"/>
      <c r="FL71" t="s">
        <v>32</v>
      </c>
      <c r="FN71" s="6"/>
      <c r="FO71" s="6"/>
      <c r="FP71" s="6"/>
      <c r="FQ71" s="6"/>
      <c r="FR71" s="6"/>
      <c r="FS71" s="6"/>
      <c r="FT71" s="6"/>
      <c r="FU71">
        <v>81.08175993881926</v>
      </c>
      <c r="FV71">
        <v>16.99157892857453</v>
      </c>
      <c r="FW71">
        <v>17.003933761133908</v>
      </c>
      <c r="FX71">
        <v>16.651724686009437</v>
      </c>
      <c r="FY71">
        <v>16.213146339191486</v>
      </c>
      <c r="FZ71">
        <v>15.796761206539752</v>
      </c>
      <c r="GA71">
        <v>15.445604706237443</v>
      </c>
      <c r="GB71">
        <v>15.176486497462097</v>
      </c>
      <c r="GC71">
        <v>14.995582561862186</v>
      </c>
      <c r="GD71">
        <v>14.904881887876012</v>
      </c>
    </row>
    <row r="72" spans="1:186">
      <c r="C72" s="6"/>
      <c r="D72" s="6"/>
      <c r="E72" s="6"/>
      <c r="F72" s="6"/>
      <c r="G72" s="6"/>
      <c r="H72" s="6"/>
      <c r="I72" s="6"/>
      <c r="J72" s="21"/>
      <c r="K72" s="6"/>
      <c r="L72" s="20">
        <v>20</v>
      </c>
      <c r="M72" s="9">
        <v>50</v>
      </c>
      <c r="N72" t="s">
        <v>61</v>
      </c>
      <c r="BG72" s="6"/>
      <c r="BH72" s="6"/>
      <c r="BI72" s="6"/>
      <c r="BJ72" s="6"/>
      <c r="BK72" s="6"/>
      <c r="BL72" s="6"/>
      <c r="BM72" s="6"/>
      <c r="BN72" s="21"/>
      <c r="BO72" s="6"/>
      <c r="BP72" s="20">
        <v>20</v>
      </c>
      <c r="BQ72" s="9">
        <v>50</v>
      </c>
      <c r="BR72" t="s">
        <v>61</v>
      </c>
      <c r="CD72" s="6"/>
      <c r="CE72" s="6"/>
      <c r="CF72" s="6"/>
      <c r="CG72" s="6"/>
      <c r="CH72" s="6"/>
      <c r="CI72" s="6"/>
      <c r="CJ72" s="6"/>
      <c r="CK72" s="21"/>
      <c r="CL72" s="6"/>
      <c r="CM72" s="20">
        <v>20</v>
      </c>
      <c r="CN72" s="9">
        <v>50</v>
      </c>
      <c r="CO72" t="s">
        <v>61</v>
      </c>
      <c r="DQ72" s="6"/>
      <c r="DR72" s="6"/>
      <c r="DS72" s="6"/>
      <c r="DT72" s="6"/>
      <c r="DU72" s="6"/>
      <c r="DV72" s="6"/>
      <c r="DW72" s="6"/>
      <c r="DX72" s="21"/>
      <c r="DY72" s="6"/>
      <c r="DZ72" s="20">
        <v>20</v>
      </c>
      <c r="EA72" s="9">
        <v>50</v>
      </c>
      <c r="EB72" t="s">
        <v>61</v>
      </c>
      <c r="EN72" s="6"/>
      <c r="EO72" s="6"/>
      <c r="EP72" s="6"/>
      <c r="EQ72" s="6"/>
      <c r="ER72" s="6"/>
      <c r="ES72" s="6"/>
      <c r="ET72" s="6"/>
      <c r="EU72" s="21"/>
      <c r="EV72" s="6"/>
      <c r="EW72" s="20">
        <v>20</v>
      </c>
      <c r="EX72" s="9">
        <v>50</v>
      </c>
      <c r="EY72" t="s">
        <v>61</v>
      </c>
      <c r="FK72" s="6"/>
      <c r="FL72" s="6"/>
      <c r="FM72" s="6"/>
      <c r="FN72" s="6"/>
      <c r="FO72" s="6"/>
      <c r="FP72" s="6"/>
      <c r="FQ72" s="6"/>
      <c r="FR72" s="21"/>
      <c r="FS72" s="6"/>
      <c r="FT72" s="20">
        <v>20</v>
      </c>
      <c r="FU72" s="9">
        <v>50</v>
      </c>
      <c r="FV72" t="s">
        <v>61</v>
      </c>
    </row>
    <row r="73" spans="1:186" ht="15.75" thickBot="1">
      <c r="B73" s="1" t="s">
        <v>64</v>
      </c>
      <c r="BF73" s="1" t="s">
        <v>64</v>
      </c>
      <c r="CC73" s="1" t="s">
        <v>64</v>
      </c>
      <c r="DP73" s="1" t="s">
        <v>64</v>
      </c>
      <c r="EM73" s="1" t="s">
        <v>64</v>
      </c>
      <c r="FJ73" s="1" t="s">
        <v>64</v>
      </c>
    </row>
    <row r="74" spans="1:186">
      <c r="A74">
        <f>20*A78</f>
        <v>10</v>
      </c>
      <c r="B74" t="s">
        <v>15</v>
      </c>
      <c r="C74" s="2">
        <v>19.999844525018389</v>
      </c>
      <c r="D74" s="3">
        <v>19.999844525018389</v>
      </c>
      <c r="E74" s="3">
        <v>19.999844525018389</v>
      </c>
      <c r="F74" s="3">
        <v>19.999844525018389</v>
      </c>
      <c r="G74" s="4">
        <v>19.999844525018389</v>
      </c>
      <c r="H74">
        <v>19.999844525018389</v>
      </c>
      <c r="I74">
        <v>19.999844525018389</v>
      </c>
      <c r="J74">
        <v>19.999844525018389</v>
      </c>
      <c r="K74">
        <v>19.999844525018389</v>
      </c>
      <c r="L74" s="22">
        <v>19.999844525018389</v>
      </c>
      <c r="M74" s="3">
        <v>20.000038868745403</v>
      </c>
      <c r="N74" s="3">
        <v>20.000038868745403</v>
      </c>
      <c r="O74" s="3">
        <v>20.000038868745403</v>
      </c>
      <c r="P74" s="3">
        <v>20.000038868745403</v>
      </c>
      <c r="Q74" s="4">
        <v>20.000038868745403</v>
      </c>
      <c r="R74">
        <v>20.000038868745403</v>
      </c>
      <c r="S74">
        <v>20.000038868745403</v>
      </c>
      <c r="T74">
        <v>20.000038868745403</v>
      </c>
      <c r="U74">
        <v>20.000038868745403</v>
      </c>
      <c r="V74">
        <v>20.000038868745403</v>
      </c>
      <c r="BE74">
        <v>10</v>
      </c>
      <c r="BF74" t="s">
        <v>15</v>
      </c>
      <c r="BG74" s="2">
        <v>19.999844525018389</v>
      </c>
      <c r="BH74" s="3">
        <v>19.999844525018389</v>
      </c>
      <c r="BI74" s="3">
        <v>19.999844525018389</v>
      </c>
      <c r="BJ74" s="3">
        <v>19.999844525018389</v>
      </c>
      <c r="BK74" s="4">
        <v>19.999844525018389</v>
      </c>
      <c r="BL74">
        <v>19.999844525018389</v>
      </c>
      <c r="BM74">
        <v>19.999844525018389</v>
      </c>
      <c r="BN74">
        <v>19.999844525018389</v>
      </c>
      <c r="BO74">
        <v>19.999844525018389</v>
      </c>
      <c r="BP74" s="22">
        <v>19.999844525018389</v>
      </c>
      <c r="BQ74" s="3">
        <v>20.000038868745403</v>
      </c>
      <c r="BR74" s="3">
        <v>20.000038868745403</v>
      </c>
      <c r="BS74" s="3">
        <v>20.000038868745403</v>
      </c>
      <c r="BT74" s="3">
        <v>20.000038868745403</v>
      </c>
      <c r="BU74" s="4">
        <v>20.000038868745403</v>
      </c>
      <c r="BV74">
        <v>20.000038868745403</v>
      </c>
      <c r="BW74">
        <v>20.000038868745403</v>
      </c>
      <c r="BX74">
        <v>20.000038868745403</v>
      </c>
      <c r="BY74">
        <v>20.000038868745403</v>
      </c>
      <c r="BZ74">
        <v>20.000038868745403</v>
      </c>
      <c r="CB74">
        <v>10</v>
      </c>
      <c r="CC74" t="s">
        <v>15</v>
      </c>
      <c r="CD74" s="2">
        <v>19.999844525018389</v>
      </c>
      <c r="CE74" s="3">
        <v>19.999844525018389</v>
      </c>
      <c r="CF74" s="3">
        <v>19.999844525018389</v>
      </c>
      <c r="CG74" s="3">
        <v>19.999844525018389</v>
      </c>
      <c r="CH74" s="4">
        <v>19.999844525018389</v>
      </c>
      <c r="CI74">
        <v>19.999844525018389</v>
      </c>
      <c r="CJ74">
        <v>19.999844525018389</v>
      </c>
      <c r="CK74">
        <v>19.999844525018389</v>
      </c>
      <c r="CL74">
        <v>19.999844525018389</v>
      </c>
      <c r="CM74" s="22">
        <v>19.999844525018389</v>
      </c>
      <c r="CN74" s="3">
        <v>20</v>
      </c>
      <c r="CO74" s="3">
        <v>20.000038868745403</v>
      </c>
      <c r="CP74" s="3">
        <v>20.000038868745403</v>
      </c>
      <c r="CQ74" s="3">
        <v>20.000038868745403</v>
      </c>
      <c r="CR74" s="4">
        <v>20.000038868745403</v>
      </c>
      <c r="CS74">
        <v>20.000038868745403</v>
      </c>
      <c r="CT74">
        <v>20.000038868745403</v>
      </c>
      <c r="CU74">
        <v>20.000038868745403</v>
      </c>
      <c r="CV74">
        <v>20.000038868745403</v>
      </c>
      <c r="CW74">
        <v>20.000038868745403</v>
      </c>
      <c r="DO74">
        <v>10</v>
      </c>
      <c r="DP74" t="s">
        <v>15</v>
      </c>
      <c r="DQ74" s="2">
        <v>19.999844525018389</v>
      </c>
      <c r="DR74" s="3">
        <v>19.999844525018389</v>
      </c>
      <c r="DS74" s="3">
        <v>19.999844525018389</v>
      </c>
      <c r="DT74" s="3">
        <v>19.999844525018389</v>
      </c>
      <c r="DU74" s="4">
        <v>19.999844525018389</v>
      </c>
      <c r="DV74">
        <v>19.999844525018389</v>
      </c>
      <c r="DW74">
        <v>19.999844525018389</v>
      </c>
      <c r="DX74">
        <v>19.999844525018389</v>
      </c>
      <c r="DY74">
        <v>19.999844525018389</v>
      </c>
      <c r="DZ74" s="22">
        <v>19.999844525018389</v>
      </c>
      <c r="EA74" s="3">
        <v>20.000038868745403</v>
      </c>
      <c r="EB74" s="3">
        <v>20.000038868745403</v>
      </c>
      <c r="EC74" s="3">
        <v>20.000038868745403</v>
      </c>
      <c r="ED74" s="3">
        <v>20.000038868745403</v>
      </c>
      <c r="EE74" s="4">
        <v>20.000038868745403</v>
      </c>
      <c r="EF74">
        <v>20.000038868745403</v>
      </c>
      <c r="EG74">
        <v>20.000038868745403</v>
      </c>
      <c r="EH74">
        <v>20.000038868745403</v>
      </c>
      <c r="EI74">
        <v>20.000038868745403</v>
      </c>
      <c r="EJ74">
        <v>20.000038868745403</v>
      </c>
      <c r="EL74">
        <v>10</v>
      </c>
      <c r="EM74" t="s">
        <v>15</v>
      </c>
      <c r="EN74" s="2">
        <v>19.999844525018389</v>
      </c>
      <c r="EO74" s="3">
        <v>19.999844525018389</v>
      </c>
      <c r="EP74" s="3">
        <v>19.999844525018389</v>
      </c>
      <c r="EQ74" s="3">
        <v>19.999844525018389</v>
      </c>
      <c r="ER74" s="4">
        <v>19.999844525018389</v>
      </c>
      <c r="ES74">
        <v>19.999844525018389</v>
      </c>
      <c r="ET74">
        <v>19.999844525018389</v>
      </c>
      <c r="EU74">
        <v>19.999844525018389</v>
      </c>
      <c r="EV74">
        <v>19.999844525018389</v>
      </c>
      <c r="EW74" s="22">
        <v>19.999844525018389</v>
      </c>
      <c r="EX74" s="3">
        <v>20.000038868745403</v>
      </c>
      <c r="EY74" s="3">
        <v>20.000038868745403</v>
      </c>
      <c r="EZ74" s="3">
        <v>20.000038868745403</v>
      </c>
      <c r="FA74" s="3">
        <v>20.000038868745403</v>
      </c>
      <c r="FB74" s="4">
        <v>20.000038868745403</v>
      </c>
      <c r="FC74">
        <v>20.000038868745403</v>
      </c>
      <c r="FD74">
        <v>20.000038868745403</v>
      </c>
      <c r="FE74">
        <v>20.000038868745403</v>
      </c>
      <c r="FF74">
        <v>20.000038868745403</v>
      </c>
      <c r="FG74">
        <v>20.000038868745403</v>
      </c>
      <c r="FI74">
        <v>10</v>
      </c>
      <c r="FJ74" t="s">
        <v>15</v>
      </c>
      <c r="FK74" s="2">
        <v>19.999844525018389</v>
      </c>
      <c r="FL74" s="3">
        <v>19.999844525018389</v>
      </c>
      <c r="FM74" s="3">
        <v>19.999844525018389</v>
      </c>
      <c r="FN74" s="3">
        <v>19.999844525018389</v>
      </c>
      <c r="FO74" s="4">
        <v>19.999844525018389</v>
      </c>
      <c r="FP74">
        <v>19.999844525018389</v>
      </c>
      <c r="FQ74">
        <v>19.999844525018389</v>
      </c>
      <c r="FR74">
        <v>19.999844525018389</v>
      </c>
      <c r="FS74">
        <v>19.999844525018389</v>
      </c>
      <c r="FT74" s="22">
        <v>19.999844525018389</v>
      </c>
      <c r="FU74" s="3">
        <v>20</v>
      </c>
      <c r="FV74" s="3">
        <v>20.000038868745403</v>
      </c>
      <c r="FW74" s="3">
        <v>20.000038868745403</v>
      </c>
      <c r="FX74" s="3">
        <v>20.000038868745403</v>
      </c>
      <c r="FY74" s="4">
        <v>20.000038868745403</v>
      </c>
      <c r="FZ74">
        <v>20.000038868745403</v>
      </c>
      <c r="GA74">
        <v>20.000038868745403</v>
      </c>
      <c r="GB74">
        <v>20.000038868745403</v>
      </c>
      <c r="GC74">
        <v>20.000038868745403</v>
      </c>
      <c r="GD74">
        <v>20.000038868745403</v>
      </c>
    </row>
    <row r="75" spans="1:186">
      <c r="A75">
        <f>13*A78</f>
        <v>6.5</v>
      </c>
      <c r="B75" t="s">
        <v>16</v>
      </c>
      <c r="C75" s="5">
        <v>18.792761476011464</v>
      </c>
      <c r="D75" s="6">
        <v>18.796213104029821</v>
      </c>
      <c r="E75" s="6">
        <v>18.802757227210208</v>
      </c>
      <c r="F75" s="6">
        <v>18.811604717373008</v>
      </c>
      <c r="G75" s="7">
        <v>18.821374970897566</v>
      </c>
      <c r="H75">
        <v>18.829797468017691</v>
      </c>
      <c r="I75">
        <v>18.833183990275518</v>
      </c>
      <c r="J75">
        <v>18.82546512131529</v>
      </c>
      <c r="K75">
        <v>18.796129027242024</v>
      </c>
      <c r="L75" s="22">
        <v>18.723953944381755</v>
      </c>
      <c r="M75" s="6">
        <v>16.802143139318165</v>
      </c>
      <c r="N75" s="6">
        <v>16.704927526436148</v>
      </c>
      <c r="O75" s="6">
        <v>16.664434703165266</v>
      </c>
      <c r="P75" s="6">
        <v>16.665501830364189</v>
      </c>
      <c r="Q75" s="7">
        <v>16.693558158150868</v>
      </c>
      <c r="R75">
        <v>16.735707239282686</v>
      </c>
      <c r="S75">
        <v>16.781382257962495</v>
      </c>
      <c r="T75">
        <v>16.822427438829283</v>
      </c>
      <c r="U75">
        <v>16.85295191057109</v>
      </c>
      <c r="V75">
        <v>16.869147556829972</v>
      </c>
      <c r="BE75">
        <v>6.5</v>
      </c>
      <c r="BF75" t="s">
        <v>16</v>
      </c>
      <c r="BG75" s="5">
        <v>18.48334628313993</v>
      </c>
      <c r="BH75" s="6">
        <v>18.480198377933274</v>
      </c>
      <c r="BI75" s="6">
        <v>18.473060765549416</v>
      </c>
      <c r="BJ75" s="6">
        <v>18.460095113372269</v>
      </c>
      <c r="BK75" s="7">
        <v>18.438121842523881</v>
      </c>
      <c r="BL75">
        <v>18.402011323348788</v>
      </c>
      <c r="BM75">
        <v>18.343688442284055</v>
      </c>
      <c r="BN75">
        <v>18.250499655547038</v>
      </c>
      <c r="BO75">
        <v>18.101842870066292</v>
      </c>
      <c r="BP75" s="22">
        <v>17.856833858369889</v>
      </c>
      <c r="BQ75" s="6">
        <v>12.674220566049536</v>
      </c>
      <c r="BR75" s="6">
        <v>12.25219624297479</v>
      </c>
      <c r="BS75" s="6">
        <v>11.894970216508009</v>
      </c>
      <c r="BT75" s="6">
        <v>11.612689509810551</v>
      </c>
      <c r="BU75" s="7">
        <v>11.400695678525365</v>
      </c>
      <c r="BV75">
        <v>11.247869619325673</v>
      </c>
      <c r="BW75">
        <v>11.142050124382655</v>
      </c>
      <c r="BX75">
        <v>11.072490318187771</v>
      </c>
      <c r="BY75">
        <v>11.030825512384631</v>
      </c>
      <c r="BZ75">
        <v>11.011409335446105</v>
      </c>
      <c r="CB75">
        <v>6.5</v>
      </c>
      <c r="CC75" t="s">
        <v>16</v>
      </c>
      <c r="CD75" s="5">
        <v>18.804692860036006</v>
      </c>
      <c r="CE75" s="6">
        <v>18.809423944037686</v>
      </c>
      <c r="CF75" s="6">
        <v>18.81866149493257</v>
      </c>
      <c r="CG75" s="6">
        <v>18.831915910283552</v>
      </c>
      <c r="CH75" s="7">
        <v>18.848342685488625</v>
      </c>
      <c r="CI75">
        <v>18.866583300357043</v>
      </c>
      <c r="CJ75">
        <v>18.884506121964662</v>
      </c>
      <c r="CK75">
        <v>18.898809410294245</v>
      </c>
      <c r="CL75">
        <v>18.904437208714423</v>
      </c>
      <c r="CM75" s="22">
        <v>18.89351338154162</v>
      </c>
      <c r="CN75" s="6">
        <v>18.425615343936997</v>
      </c>
      <c r="CO75" s="6">
        <v>17.74364863018754</v>
      </c>
      <c r="CP75" s="6">
        <v>17.402062512561674</v>
      </c>
      <c r="CQ75" s="6">
        <v>17.22679751062681</v>
      </c>
      <c r="CR75" s="7">
        <v>17.141778312898776</v>
      </c>
      <c r="CS75">
        <v>17.107398260493223</v>
      </c>
      <c r="CT75">
        <v>17.100263530071793</v>
      </c>
      <c r="CU75">
        <v>17.105565637141957</v>
      </c>
      <c r="CV75">
        <v>17.113813730899469</v>
      </c>
      <c r="CW75">
        <v>17.119288706193199</v>
      </c>
      <c r="DO75">
        <v>6.5</v>
      </c>
      <c r="DP75" t="s">
        <v>16</v>
      </c>
      <c r="DQ75" s="5">
        <v>18.620405745306527</v>
      </c>
      <c r="DR75" s="6">
        <v>18.622178896754818</v>
      </c>
      <c r="DS75" s="6">
        <v>18.625291982688086</v>
      </c>
      <c r="DT75" s="6">
        <v>18.628792387234679</v>
      </c>
      <c r="DU75" s="7">
        <v>18.631013443428543</v>
      </c>
      <c r="DV75">
        <v>18.629220792571896</v>
      </c>
      <c r="DW75">
        <v>18.619004200796631</v>
      </c>
      <c r="DX75">
        <v>18.593205880657916</v>
      </c>
      <c r="DY75">
        <v>18.539653396016526</v>
      </c>
      <c r="DZ75" s="22">
        <v>18.433832664514235</v>
      </c>
      <c r="EA75" s="6">
        <v>15.900525458122694</v>
      </c>
      <c r="EB75" s="6">
        <v>15.744965598425336</v>
      </c>
      <c r="EC75" s="6">
        <v>15.647707520137871</v>
      </c>
      <c r="ED75" s="6">
        <v>15.597377632702841</v>
      </c>
      <c r="EE75" s="7">
        <v>15.581038648316165</v>
      </c>
      <c r="EF75">
        <v>15.586290575400408</v>
      </c>
      <c r="EG75">
        <v>15.602615647276547</v>
      </c>
      <c r="EH75">
        <v>15.621771605890022</v>
      </c>
      <c r="EI75">
        <v>15.637766348382486</v>
      </c>
      <c r="EJ75">
        <v>15.646716417188969</v>
      </c>
      <c r="EL75">
        <v>6.5</v>
      </c>
      <c r="EM75" t="s">
        <v>16</v>
      </c>
      <c r="EN75" s="5">
        <v>18.465710003891832</v>
      </c>
      <c r="EO75" s="6">
        <v>18.461952012005852</v>
      </c>
      <c r="EP75" s="6">
        <v>18.453571433480139</v>
      </c>
      <c r="EQ75" s="6">
        <v>18.438679639775476</v>
      </c>
      <c r="ER75" s="7">
        <v>18.414009201940608</v>
      </c>
      <c r="ES75">
        <v>18.37428886898666</v>
      </c>
      <c r="ET75">
        <v>18.311226028846768</v>
      </c>
      <c r="EU75">
        <v>18.211848244258817</v>
      </c>
      <c r="EV75">
        <v>18.055090475135628</v>
      </c>
      <c r="EW75" s="22">
        <v>17.799182929570886</v>
      </c>
      <c r="EX75" s="6">
        <v>12.426565570923543</v>
      </c>
      <c r="EY75" s="6">
        <v>11.983513396087838</v>
      </c>
      <c r="EZ75" s="6">
        <v>11.604206042765126</v>
      </c>
      <c r="FA75" s="6">
        <v>11.300877290719294</v>
      </c>
      <c r="FB75" s="7">
        <v>11.069985049007823</v>
      </c>
      <c r="FC75">
        <v>10.900977386479155</v>
      </c>
      <c r="FD75">
        <v>10.781991736019574</v>
      </c>
      <c r="FE75">
        <v>10.702448746473168</v>
      </c>
      <c r="FF75">
        <v>10.654082132371089</v>
      </c>
      <c r="FG75">
        <v>10.631301995547418</v>
      </c>
      <c r="FI75">
        <v>6.5</v>
      </c>
      <c r="FJ75" t="s">
        <v>16</v>
      </c>
      <c r="FK75" s="5">
        <v>18.804692860036006</v>
      </c>
      <c r="FL75" s="6">
        <v>18.809423944037686</v>
      </c>
      <c r="FM75" s="6">
        <v>18.81866149493257</v>
      </c>
      <c r="FN75" s="6">
        <v>18.831915910283552</v>
      </c>
      <c r="FO75" s="7">
        <v>18.848342685488625</v>
      </c>
      <c r="FP75">
        <v>18.866583300357043</v>
      </c>
      <c r="FQ75">
        <v>18.884506121964662</v>
      </c>
      <c r="FR75">
        <v>18.898809410294245</v>
      </c>
      <c r="FS75">
        <v>18.904437208714423</v>
      </c>
      <c r="FT75" s="22">
        <v>18.89351338154162</v>
      </c>
      <c r="FU75" s="6">
        <v>18.425615343936997</v>
      </c>
      <c r="FV75" s="6">
        <v>17.74364863018754</v>
      </c>
      <c r="FW75" s="6">
        <v>17.402062512561674</v>
      </c>
      <c r="FX75" s="6">
        <v>17.22679751062681</v>
      </c>
      <c r="FY75" s="7">
        <v>17.141778312898776</v>
      </c>
      <c r="FZ75">
        <v>17.107398260493223</v>
      </c>
      <c r="GA75">
        <v>17.100263530071793</v>
      </c>
      <c r="GB75">
        <v>17.105565637141957</v>
      </c>
      <c r="GC75">
        <v>17.113813730899469</v>
      </c>
      <c r="GD75">
        <v>17.119288706193199</v>
      </c>
    </row>
    <row r="76" spans="1:186">
      <c r="A76">
        <f>SUM(M77:M87)-SUM(L77:L87)</f>
        <v>0.84135277179706236</v>
      </c>
      <c r="B76" s="8">
        <f>(A95-43116)</f>
        <v>-43106</v>
      </c>
      <c r="C76" s="5">
        <v>17.642157808452588</v>
      </c>
      <c r="D76" s="6">
        <v>17.649101450775124</v>
      </c>
      <c r="E76" s="6">
        <v>17.662329342977831</v>
      </c>
      <c r="F76" s="6">
        <v>17.680401644495966</v>
      </c>
      <c r="G76" s="7">
        <v>17.700824274332373</v>
      </c>
      <c r="H76">
        <v>17.719552028016842</v>
      </c>
      <c r="I76">
        <v>17.730159152773375</v>
      </c>
      <c r="J76">
        <v>17.722624585723377</v>
      </c>
      <c r="K76">
        <v>17.682442639624878</v>
      </c>
      <c r="L76" s="22">
        <v>17.595670914731045</v>
      </c>
      <c r="M76" s="6">
        <v>16.468582068586702</v>
      </c>
      <c r="N76" s="6">
        <v>16.377616687086494</v>
      </c>
      <c r="O76" s="6">
        <v>16.340526504060545</v>
      </c>
      <c r="P76" s="6">
        <v>16.347582184576041</v>
      </c>
      <c r="Q76" s="7">
        <v>16.382830445878039</v>
      </c>
      <c r="R76">
        <v>16.432108382216075</v>
      </c>
      <c r="S76">
        <v>16.484103616085577</v>
      </c>
      <c r="T76">
        <v>16.53021331060469</v>
      </c>
      <c r="U76">
        <v>16.564261209000428</v>
      </c>
      <c r="V76">
        <v>16.582261818383209</v>
      </c>
      <c r="BE76">
        <v>-2.9068206423507092</v>
      </c>
      <c r="BF76" s="8">
        <v>-15</v>
      </c>
      <c r="BG76" s="5">
        <v>17.030401776975577</v>
      </c>
      <c r="BH76" s="6">
        <v>17.024668326283955</v>
      </c>
      <c r="BI76" s="6">
        <v>17.011664785109808</v>
      </c>
      <c r="BJ76" s="6">
        <v>16.98804520883359</v>
      </c>
      <c r="BK76" s="7">
        <v>16.948043188945576</v>
      </c>
      <c r="BL76">
        <v>16.882386656584131</v>
      </c>
      <c r="BM76">
        <v>16.776581026678844</v>
      </c>
      <c r="BN76">
        <v>16.608797968527458</v>
      </c>
      <c r="BO76">
        <v>16.350495407259562</v>
      </c>
      <c r="BP76" s="22">
        <v>15.98940860771264</v>
      </c>
      <c r="BQ76" s="6">
        <v>12.629038091770525</v>
      </c>
      <c r="BR76" s="6">
        <v>12.18324510097837</v>
      </c>
      <c r="BS76" s="6">
        <v>11.804963681621379</v>
      </c>
      <c r="BT76" s="6">
        <v>11.515701521217807</v>
      </c>
      <c r="BU76" s="7">
        <v>11.30370900556257</v>
      </c>
      <c r="BV76">
        <v>11.153180822888148</v>
      </c>
      <c r="BW76">
        <v>11.049920598421865</v>
      </c>
      <c r="BX76">
        <v>10.982450349910831</v>
      </c>
      <c r="BY76">
        <v>10.94219706456699</v>
      </c>
      <c r="BZ76">
        <v>10.923482842870595</v>
      </c>
      <c r="CB76">
        <v>1.3999531457141643</v>
      </c>
      <c r="CC76" s="8">
        <v>-15</v>
      </c>
      <c r="CD76" s="5">
        <v>17.665081865970006</v>
      </c>
      <c r="CE76" s="6">
        <v>17.67443782347884</v>
      </c>
      <c r="CF76" s="6">
        <v>17.692726816519414</v>
      </c>
      <c r="CG76" s="6">
        <v>17.71903190106805</v>
      </c>
      <c r="CH76" s="7">
        <v>17.751783669630797</v>
      </c>
      <c r="CI76">
        <v>17.788478303319216</v>
      </c>
      <c r="CJ76">
        <v>17.825212894501046</v>
      </c>
      <c r="CK76">
        <v>17.855981989907949</v>
      </c>
      <c r="CL76">
        <v>17.871905345483441</v>
      </c>
      <c r="CM76" s="22">
        <v>17.862124684052368</v>
      </c>
      <c r="CN76" s="6">
        <v>17.477505297489881</v>
      </c>
      <c r="CO76" s="6">
        <v>17.218135588574231</v>
      </c>
      <c r="CP76" s="6">
        <v>17.015416675179694</v>
      </c>
      <c r="CQ76" s="6">
        <v>16.894047743295204</v>
      </c>
      <c r="CR76" s="7">
        <v>16.834280093129216</v>
      </c>
      <c r="CS76">
        <v>16.814035150171435</v>
      </c>
      <c r="CT76">
        <v>16.815871603586427</v>
      </c>
      <c r="CU76">
        <v>16.827135339021215</v>
      </c>
      <c r="CV76">
        <v>16.839134990595358</v>
      </c>
      <c r="CW76">
        <v>16.846440387868579</v>
      </c>
      <c r="DO76">
        <v>-0.2358302634260383</v>
      </c>
      <c r="DP76" s="8">
        <v>-15</v>
      </c>
      <c r="DQ76" s="5">
        <v>17.30018313454238</v>
      </c>
      <c r="DR76" s="6">
        <v>17.303847562732177</v>
      </c>
      <c r="DS76" s="6">
        <v>17.310384599468183</v>
      </c>
      <c r="DT76" s="6">
        <v>17.318061517998522</v>
      </c>
      <c r="DU76" s="7">
        <v>17.323868887874145</v>
      </c>
      <c r="DV76">
        <v>17.322916753004698</v>
      </c>
      <c r="DW76">
        <v>17.30744744175615</v>
      </c>
      <c r="DX76">
        <v>17.26547508749529</v>
      </c>
      <c r="DY76">
        <v>17.180241953956077</v>
      </c>
      <c r="DZ76" s="22">
        <v>17.038831837716959</v>
      </c>
      <c r="EA76" s="6">
        <v>15.488053293588191</v>
      </c>
      <c r="EB76" s="6">
        <v>15.32907689074943</v>
      </c>
      <c r="EC76" s="6">
        <v>15.226216350684522</v>
      </c>
      <c r="ED76" s="6">
        <v>15.175499761632956</v>
      </c>
      <c r="EE76" s="7">
        <v>15.161745998345641</v>
      </c>
      <c r="EF76">
        <v>15.170651296277125</v>
      </c>
      <c r="EG76">
        <v>15.190650598055299</v>
      </c>
      <c r="EH76">
        <v>15.212930361227656</v>
      </c>
      <c r="EI76">
        <v>15.231166518111433</v>
      </c>
      <c r="EJ76">
        <v>15.24128266450685</v>
      </c>
      <c r="EL76">
        <v>-3.2897082380434171</v>
      </c>
      <c r="EM76" s="8">
        <v>-15</v>
      </c>
      <c r="EN76" s="5">
        <v>16.996465513324029</v>
      </c>
      <c r="EO76" s="6">
        <v>16.989535842202972</v>
      </c>
      <c r="EP76" s="6">
        <v>16.974099302754478</v>
      </c>
      <c r="EQ76" s="6">
        <v>16.946720107917589</v>
      </c>
      <c r="ER76" s="7">
        <v>16.901473587150221</v>
      </c>
      <c r="ES76">
        <v>16.828828535229164</v>
      </c>
      <c r="ET76">
        <v>16.713884101664334</v>
      </c>
      <c r="EU76">
        <v>16.534221997361424</v>
      </c>
      <c r="EV76">
        <v>16.260661514773037</v>
      </c>
      <c r="EW76" s="22">
        <v>15.881453376505966</v>
      </c>
      <c r="EX76" s="6">
        <v>12.385791893028244</v>
      </c>
      <c r="EY76" s="6">
        <v>11.916218382956711</v>
      </c>
      <c r="EZ76" s="6">
        <v>11.513668978356229</v>
      </c>
      <c r="FA76" s="6">
        <v>11.202115376928111</v>
      </c>
      <c r="FB76" s="7">
        <v>10.970520135066941</v>
      </c>
      <c r="FC76">
        <v>10.803378066292222</v>
      </c>
      <c r="FD76">
        <v>10.686664823156345</v>
      </c>
      <c r="FE76">
        <v>10.609016329161758</v>
      </c>
      <c r="FF76">
        <v>10.561936943529593</v>
      </c>
      <c r="FG76">
        <v>10.539797732388623</v>
      </c>
      <c r="FI76">
        <v>1.3999531457141643</v>
      </c>
      <c r="FJ76" s="8">
        <v>-15</v>
      </c>
      <c r="FK76" s="5">
        <v>17.665081865970006</v>
      </c>
      <c r="FL76" s="6">
        <v>17.67443782347884</v>
      </c>
      <c r="FM76" s="6">
        <v>17.692726816519414</v>
      </c>
      <c r="FN76" s="6">
        <v>17.71903190106805</v>
      </c>
      <c r="FO76" s="7">
        <v>17.751783669630797</v>
      </c>
      <c r="FP76">
        <v>17.788478303319216</v>
      </c>
      <c r="FQ76">
        <v>17.825212894501046</v>
      </c>
      <c r="FR76">
        <v>17.855981989907949</v>
      </c>
      <c r="FS76">
        <v>17.871905345483441</v>
      </c>
      <c r="FT76" s="22">
        <v>17.862124684052368</v>
      </c>
      <c r="FU76" s="6">
        <v>17.477505297489881</v>
      </c>
      <c r="FV76" s="6">
        <v>17.218135588574231</v>
      </c>
      <c r="FW76" s="6">
        <v>17.015416675179694</v>
      </c>
      <c r="FX76" s="6">
        <v>16.894047743295204</v>
      </c>
      <c r="FY76" s="7">
        <v>16.834280093129216</v>
      </c>
      <c r="FZ76">
        <v>16.814035150171435</v>
      </c>
      <c r="GA76">
        <v>16.815871603586427</v>
      </c>
      <c r="GB76">
        <v>16.827135339021215</v>
      </c>
      <c r="GC76">
        <v>16.839134990595358</v>
      </c>
      <c r="GD76">
        <v>16.846440387868579</v>
      </c>
    </row>
    <row r="77" spans="1:186" ht="15.75" thickBot="1">
      <c r="A77" s="9">
        <f>A78/100</f>
        <v>5.0000000000000001E-3</v>
      </c>
      <c r="B77" t="s">
        <v>17</v>
      </c>
      <c r="C77" s="5">
        <v>16.58687459977979</v>
      </c>
      <c r="D77" s="6">
        <v>16.597355910529338</v>
      </c>
      <c r="E77" s="6">
        <v>16.617457606485413</v>
      </c>
      <c r="F77" s="6">
        <v>16.645319581821756</v>
      </c>
      <c r="G77" s="7">
        <v>16.677770644302754</v>
      </c>
      <c r="H77">
        <v>16.709752423966496</v>
      </c>
      <c r="I77">
        <v>16.733265442104571</v>
      </c>
      <c r="J77">
        <v>16.735254088769722</v>
      </c>
      <c r="K77">
        <v>16.692443770038928</v>
      </c>
      <c r="L77" s="6">
        <v>16.554904616467081</v>
      </c>
      <c r="M77" s="6">
        <v>16.17973088020775</v>
      </c>
      <c r="N77" s="6">
        <v>16.045196353429247</v>
      </c>
      <c r="O77" s="6">
        <v>16.011749491921506</v>
      </c>
      <c r="P77" s="6">
        <v>16.030947175981186</v>
      </c>
      <c r="Q77" s="7">
        <v>16.078353488481362</v>
      </c>
      <c r="R77">
        <v>16.137997027680619</v>
      </c>
      <c r="S77">
        <v>16.198255583574735</v>
      </c>
      <c r="T77">
        <v>16.250524398624368</v>
      </c>
      <c r="U77">
        <v>16.288661780808098</v>
      </c>
      <c r="V77">
        <v>16.308703290336783</v>
      </c>
      <c r="BE77" s="9">
        <v>5.0000000000000001E-3</v>
      </c>
      <c r="BF77" t="s">
        <v>17</v>
      </c>
      <c r="BG77" s="5">
        <v>15.686376815984394</v>
      </c>
      <c r="BH77" s="6">
        <v>15.679055137093275</v>
      </c>
      <c r="BI77" s="6">
        <v>15.662438318825739</v>
      </c>
      <c r="BJ77" s="6">
        <v>15.632257076829468</v>
      </c>
      <c r="BK77" s="7">
        <v>15.581210503126755</v>
      </c>
      <c r="BL77">
        <v>15.497576029127918</v>
      </c>
      <c r="BM77">
        <v>15.362564303963948</v>
      </c>
      <c r="BN77">
        <v>15.144671591400893</v>
      </c>
      <c r="BO77">
        <v>14.78480398499053</v>
      </c>
      <c r="BP77" s="6">
        <v>14.145947224345948</v>
      </c>
      <c r="BQ77" s="6">
        <v>12.804292220793601</v>
      </c>
      <c r="BR77" s="6">
        <v>12.121321391887264</v>
      </c>
      <c r="BS77" s="6">
        <v>11.69216115361302</v>
      </c>
      <c r="BT77" s="6">
        <v>11.398335836721113</v>
      </c>
      <c r="BU77" s="7">
        <v>11.192895579243707</v>
      </c>
      <c r="BV77">
        <v>11.050405425485366</v>
      </c>
      <c r="BW77">
        <v>10.954000369200529</v>
      </c>
      <c r="BX77">
        <v>10.891593318522228</v>
      </c>
      <c r="BY77">
        <v>10.854605566076147</v>
      </c>
      <c r="BZ77">
        <v>10.837480910386969</v>
      </c>
      <c r="CB77" s="9">
        <v>5.0000000000000001E-3</v>
      </c>
      <c r="CC77" t="s">
        <v>17</v>
      </c>
      <c r="CD77" s="5">
        <v>16.619063489204496</v>
      </c>
      <c r="CE77" s="6">
        <v>16.632831223254495</v>
      </c>
      <c r="CF77" s="6">
        <v>16.659790597125163</v>
      </c>
      <c r="CG77" s="6">
        <v>16.698704407680598</v>
      </c>
      <c r="CH77" s="7">
        <v>16.74748568249553</v>
      </c>
      <c r="CI77">
        <v>16.802858720014232</v>
      </c>
      <c r="CJ77">
        <v>16.859763779932837</v>
      </c>
      <c r="CK77">
        <v>16.910231133638717</v>
      </c>
      <c r="CL77">
        <v>16.940846228899446</v>
      </c>
      <c r="CM77" s="6">
        <v>16.925367839267981</v>
      </c>
      <c r="CN77" s="6">
        <v>16.79704219930985</v>
      </c>
      <c r="CO77" s="6">
        <v>16.674840850504783</v>
      </c>
      <c r="CP77" s="6">
        <v>16.579863021606844</v>
      </c>
      <c r="CQ77" s="6">
        <v>16.524769158039717</v>
      </c>
      <c r="CR77" s="7">
        <v>16.504970268072306</v>
      </c>
      <c r="CS77">
        <v>16.509589315606537</v>
      </c>
      <c r="CT77">
        <v>16.527383915724762</v>
      </c>
      <c r="CU77">
        <v>16.548911779262617</v>
      </c>
      <c r="CV77">
        <v>16.567112866897048</v>
      </c>
      <c r="CW77">
        <v>16.577355558268014</v>
      </c>
      <c r="DO77" s="9">
        <v>5.0000000000000001E-3</v>
      </c>
      <c r="DP77" t="s">
        <v>17</v>
      </c>
      <c r="DQ77" s="5">
        <v>16.080626854125438</v>
      </c>
      <c r="DR77" s="6">
        <v>16.086368041502531</v>
      </c>
      <c r="DS77" s="6">
        <v>16.096827509576819</v>
      </c>
      <c r="DT77" s="6">
        <v>16.109786517676515</v>
      </c>
      <c r="DU77" s="7">
        <v>16.12143900463111</v>
      </c>
      <c r="DV77">
        <v>16.125663232527518</v>
      </c>
      <c r="DW77">
        <v>16.112670664694974</v>
      </c>
      <c r="DX77">
        <v>16.066229295224922</v>
      </c>
      <c r="DY77">
        <v>15.956668637721403</v>
      </c>
      <c r="DZ77" s="6">
        <v>15.718001670162012</v>
      </c>
      <c r="EA77" s="6">
        <v>15.154377197172311</v>
      </c>
      <c r="EB77" s="6">
        <v>14.910682938973531</v>
      </c>
      <c r="EC77" s="6">
        <v>14.796923150018189</v>
      </c>
      <c r="ED77" s="6">
        <v>14.751374516384608</v>
      </c>
      <c r="EE77" s="7">
        <v>14.745444738247953</v>
      </c>
      <c r="EF77">
        <v>14.761590483369719</v>
      </c>
      <c r="EG77">
        <v>14.787488011510888</v>
      </c>
      <c r="EH77">
        <v>14.814182054683373</v>
      </c>
      <c r="EI77">
        <v>14.835346473373772</v>
      </c>
      <c r="EJ77">
        <v>14.846921746258152</v>
      </c>
      <c r="EL77" s="9">
        <v>5.0000000000000001E-3</v>
      </c>
      <c r="EM77" t="s">
        <v>17</v>
      </c>
      <c r="EN77" s="5">
        <v>15.638746427927511</v>
      </c>
      <c r="EO77" s="6">
        <v>15.629685523119436</v>
      </c>
      <c r="EP77" s="6">
        <v>15.609541226782362</v>
      </c>
      <c r="EQ77" s="6">
        <v>15.573935245783129</v>
      </c>
      <c r="ER77" s="7">
        <v>15.51537262371404</v>
      </c>
      <c r="ES77">
        <v>15.42180393917088</v>
      </c>
      <c r="ET77">
        <v>15.273887014774198</v>
      </c>
      <c r="EU77">
        <v>15.03913074538197</v>
      </c>
      <c r="EV77">
        <v>14.656435773102025</v>
      </c>
      <c r="EW77" s="6">
        <v>13.983693917992472</v>
      </c>
      <c r="EX77" s="6">
        <v>12.580126123191512</v>
      </c>
      <c r="EY77" s="6">
        <v>11.85979630276162</v>
      </c>
      <c r="EZ77" s="6">
        <v>11.401848867059996</v>
      </c>
      <c r="FA77" s="6">
        <v>11.083866090204248</v>
      </c>
      <c r="FB77" s="7">
        <v>10.857874271892562</v>
      </c>
      <c r="FC77">
        <v>10.698196893850449</v>
      </c>
      <c r="FD77">
        <v>10.587952669278359</v>
      </c>
      <c r="FE77">
        <v>10.515099955669671</v>
      </c>
      <c r="FF77">
        <v>10.471113353290773</v>
      </c>
      <c r="FG77">
        <v>10.450478202569762</v>
      </c>
      <c r="FI77" s="9">
        <v>5.0000000000000001E-3</v>
      </c>
      <c r="FJ77" t="s">
        <v>17</v>
      </c>
      <c r="FK77" s="5">
        <v>16.619063489204496</v>
      </c>
      <c r="FL77" s="6">
        <v>16.632831223254495</v>
      </c>
      <c r="FM77" s="6">
        <v>16.659790597125163</v>
      </c>
      <c r="FN77" s="6">
        <v>16.698704407680598</v>
      </c>
      <c r="FO77" s="7">
        <v>16.74748568249553</v>
      </c>
      <c r="FP77">
        <v>16.802858720014232</v>
      </c>
      <c r="FQ77">
        <v>16.859763779932837</v>
      </c>
      <c r="FR77">
        <v>16.910231133638717</v>
      </c>
      <c r="FS77">
        <v>16.940846228899446</v>
      </c>
      <c r="FT77" s="6">
        <v>16.925367839267981</v>
      </c>
      <c r="FU77" s="6">
        <v>16.79704219930985</v>
      </c>
      <c r="FV77" s="6">
        <v>16.674840850504783</v>
      </c>
      <c r="FW77" s="6">
        <v>16.579863021606844</v>
      </c>
      <c r="FX77" s="6">
        <v>16.524769158039717</v>
      </c>
      <c r="FY77" s="7">
        <v>16.504970268072306</v>
      </c>
      <c r="FZ77">
        <v>16.509589315606537</v>
      </c>
      <c r="GA77">
        <v>16.527383915724762</v>
      </c>
      <c r="GB77">
        <v>16.548911779262617</v>
      </c>
      <c r="GC77">
        <v>16.567112866897048</v>
      </c>
      <c r="GD77">
        <v>16.577355558268014</v>
      </c>
    </row>
    <row r="78" spans="1:186">
      <c r="A78" s="10">
        <v>0.5</v>
      </c>
      <c r="B78" t="s">
        <v>18</v>
      </c>
      <c r="C78" s="5">
        <v>15.649202389971101</v>
      </c>
      <c r="D78" s="6">
        <v>15.663217643662636</v>
      </c>
      <c r="E78" s="6">
        <v>15.690294638536269</v>
      </c>
      <c r="F78" s="6">
        <v>15.72840763666818</v>
      </c>
      <c r="G78" s="7">
        <v>15.77420255238874</v>
      </c>
      <c r="H78">
        <v>15.822562032916682</v>
      </c>
      <c r="I78">
        <v>15.865921690412382</v>
      </c>
      <c r="J78">
        <v>15.893254444336046</v>
      </c>
      <c r="K78">
        <v>15.888843585358805</v>
      </c>
      <c r="L78" s="6">
        <v>15.832765226045431</v>
      </c>
      <c r="M78" s="6">
        <v>15.717065400005341</v>
      </c>
      <c r="N78" s="6">
        <v>15.666295267399919</v>
      </c>
      <c r="O78" s="6">
        <v>15.673274434514944</v>
      </c>
      <c r="P78" s="6">
        <v>15.718089145924941</v>
      </c>
      <c r="Q78" s="7">
        <v>15.783723922772577</v>
      </c>
      <c r="R78">
        <v>15.856812811094779</v>
      </c>
      <c r="S78">
        <v>15.926955658018867</v>
      </c>
      <c r="T78">
        <v>15.986219931246879</v>
      </c>
      <c r="U78">
        <v>16.028849299162804</v>
      </c>
      <c r="V78">
        <v>16.051090278059885</v>
      </c>
      <c r="BE78" s="10">
        <v>0.5</v>
      </c>
      <c r="BF78" t="s">
        <v>18</v>
      </c>
      <c r="BG78" s="5">
        <v>14.479083652703936</v>
      </c>
      <c r="BH78" s="6">
        <v>14.471384523340026</v>
      </c>
      <c r="BI78" s="6">
        <v>14.453878812947345</v>
      </c>
      <c r="BJ78" s="6">
        <v>14.422073255178594</v>
      </c>
      <c r="BK78" s="7">
        <v>14.368475412419476</v>
      </c>
      <c r="BL78">
        <v>14.281511898842771</v>
      </c>
      <c r="BM78">
        <v>14.143724492011829</v>
      </c>
      <c r="BN78">
        <v>13.928848449692058</v>
      </c>
      <c r="BO78">
        <v>13.597716992642702</v>
      </c>
      <c r="BP78" s="6">
        <v>13.097725824217878</v>
      </c>
      <c r="BQ78" s="6">
        <v>12.405915587180216</v>
      </c>
      <c r="BR78" s="6">
        <v>11.881767485050197</v>
      </c>
      <c r="BS78" s="6">
        <v>11.510381989605333</v>
      </c>
      <c r="BT78" s="6">
        <v>11.248931961234414</v>
      </c>
      <c r="BU78" s="7">
        <v>11.065947034648467</v>
      </c>
      <c r="BV78">
        <v>10.939821218956702</v>
      </c>
      <c r="BW78">
        <v>10.855181525706163</v>
      </c>
      <c r="BX78">
        <v>10.800852878730639</v>
      </c>
      <c r="BY78">
        <v>10.768899292112554</v>
      </c>
      <c r="BZ78">
        <v>10.754186797377404</v>
      </c>
      <c r="CB78" s="10">
        <v>0.5</v>
      </c>
      <c r="CC78" t="s">
        <v>18</v>
      </c>
      <c r="CD78" s="5">
        <v>15.688402277645773</v>
      </c>
      <c r="CE78" s="6">
        <v>15.706264019455725</v>
      </c>
      <c r="CF78" s="6">
        <v>15.741309535759859</v>
      </c>
      <c r="CG78" s="6">
        <v>15.792103174099026</v>
      </c>
      <c r="CH78" s="7">
        <v>15.856280976944502</v>
      </c>
      <c r="CI78">
        <v>15.930264135159799</v>
      </c>
      <c r="CJ78">
        <v>16.00881235791471</v>
      </c>
      <c r="CK78">
        <v>16.08435297504408</v>
      </c>
      <c r="CL78">
        <v>16.146069780514452</v>
      </c>
      <c r="CM78" s="6">
        <v>16.179368826594278</v>
      </c>
      <c r="CN78" s="6">
        <v>16.170881141148659</v>
      </c>
      <c r="CO78" s="6">
        <v>16.152798418119072</v>
      </c>
      <c r="CP78" s="6">
        <v>16.142638098070954</v>
      </c>
      <c r="CQ78" s="6">
        <v>16.148999793140497</v>
      </c>
      <c r="CR78" s="7">
        <v>16.171527582486533</v>
      </c>
      <c r="CS78">
        <v>16.204837586587288</v>
      </c>
      <c r="CT78">
        <v>16.241917100913788</v>
      </c>
      <c r="CU78">
        <v>16.2760911778905</v>
      </c>
      <c r="CV78">
        <v>16.30196945828407</v>
      </c>
      <c r="CW78">
        <v>16.315845949060417</v>
      </c>
      <c r="DO78" s="10">
        <v>0.5</v>
      </c>
      <c r="DP78" t="s">
        <v>18</v>
      </c>
      <c r="DQ78" s="5">
        <v>14.98639449601494</v>
      </c>
      <c r="DR78" s="6">
        <v>14.994382124306471</v>
      </c>
      <c r="DS78" s="6">
        <v>15.009247945261322</v>
      </c>
      <c r="DT78" s="6">
        <v>15.028623450756074</v>
      </c>
      <c r="DU78" s="7">
        <v>15.048555914210688</v>
      </c>
      <c r="DV78">
        <v>15.062948806317657</v>
      </c>
      <c r="DW78">
        <v>15.062662271715443</v>
      </c>
      <c r="DX78">
        <v>15.034128859410162</v>
      </c>
      <c r="DY78">
        <v>14.957563599112879</v>
      </c>
      <c r="DZ78" s="6">
        <v>14.807200291833206</v>
      </c>
      <c r="EA78" s="6">
        <v>14.572437262169814</v>
      </c>
      <c r="EB78" s="6">
        <v>14.422211199082774</v>
      </c>
      <c r="EC78" s="6">
        <v>14.347886901047497</v>
      </c>
      <c r="ED78" s="6">
        <v>14.325335283175091</v>
      </c>
      <c r="EE78" s="7">
        <v>14.335019138578705</v>
      </c>
      <c r="EF78">
        <v>14.362295982718623</v>
      </c>
      <c r="EG78">
        <v>14.396142640218098</v>
      </c>
      <c r="EH78">
        <v>14.428326814139226</v>
      </c>
      <c r="EI78">
        <v>14.452951700879819</v>
      </c>
      <c r="EJ78">
        <v>14.466201854130444</v>
      </c>
      <c r="EL78" s="10">
        <v>0.5</v>
      </c>
      <c r="EM78" t="s">
        <v>18</v>
      </c>
      <c r="EN78" s="5">
        <v>14.421503259174374</v>
      </c>
      <c r="EO78" s="6">
        <v>14.411575476280733</v>
      </c>
      <c r="EP78" s="6">
        <v>14.389566619528647</v>
      </c>
      <c r="EQ78" s="6">
        <v>14.350881830170994</v>
      </c>
      <c r="ER78" s="7">
        <v>14.287849244771197</v>
      </c>
      <c r="ES78">
        <v>14.188598400256847</v>
      </c>
      <c r="ET78">
        <v>14.035187331544947</v>
      </c>
      <c r="EU78">
        <v>13.800562185707253</v>
      </c>
      <c r="EV78">
        <v>13.444277505560398</v>
      </c>
      <c r="EW78" s="6">
        <v>12.911867867023327</v>
      </c>
      <c r="EX78" s="6">
        <v>12.179482989078833</v>
      </c>
      <c r="EY78" s="6">
        <v>11.620648845005128</v>
      </c>
      <c r="EZ78" s="6">
        <v>11.220060228199571</v>
      </c>
      <c r="FA78" s="6">
        <v>10.933712791108597</v>
      </c>
      <c r="FB78" s="7">
        <v>10.729533077686558</v>
      </c>
      <c r="FC78">
        <v>10.585701091650233</v>
      </c>
      <c r="FD78">
        <v>10.48681149315531</v>
      </c>
      <c r="FE78">
        <v>10.421726579919126</v>
      </c>
      <c r="FF78">
        <v>10.382563988393731</v>
      </c>
      <c r="FG78">
        <v>10.364234640459165</v>
      </c>
      <c r="FI78" s="10">
        <v>0.5</v>
      </c>
      <c r="FJ78" t="s">
        <v>18</v>
      </c>
      <c r="FK78" s="5">
        <v>15.688402277645773</v>
      </c>
      <c r="FL78" s="6">
        <v>15.706264019455725</v>
      </c>
      <c r="FM78" s="6">
        <v>15.741309535759859</v>
      </c>
      <c r="FN78" s="6">
        <v>15.792103174099026</v>
      </c>
      <c r="FO78" s="7">
        <v>15.856280976944502</v>
      </c>
      <c r="FP78">
        <v>15.930264135159799</v>
      </c>
      <c r="FQ78">
        <v>16.00881235791471</v>
      </c>
      <c r="FR78">
        <v>16.08435297504408</v>
      </c>
      <c r="FS78">
        <v>16.146069780514452</v>
      </c>
      <c r="FT78" s="6">
        <v>16.179368826594278</v>
      </c>
      <c r="FU78" s="6">
        <v>16.170881141148659</v>
      </c>
      <c r="FV78" s="6">
        <v>16.152798418119072</v>
      </c>
      <c r="FW78" s="6">
        <v>16.142638098070954</v>
      </c>
      <c r="FX78" s="6">
        <v>16.148999793140497</v>
      </c>
      <c r="FY78" s="7">
        <v>16.171527582486533</v>
      </c>
      <c r="FZ78">
        <v>16.204837586587288</v>
      </c>
      <c r="GA78">
        <v>16.241917100913788</v>
      </c>
      <c r="GB78">
        <v>16.2760911778905</v>
      </c>
      <c r="GC78">
        <v>16.30196945828407</v>
      </c>
      <c r="GD78">
        <v>16.315845949060417</v>
      </c>
    </row>
    <row r="79" spans="1:186" ht="15.75" thickBot="1">
      <c r="A79" s="11">
        <v>2000</v>
      </c>
      <c r="B79" t="s">
        <v>19</v>
      </c>
      <c r="C79" s="12">
        <v>14.838657559423343</v>
      </c>
      <c r="D79" s="13">
        <v>14.856102579170685</v>
      </c>
      <c r="E79" s="13">
        <v>14.890033588697005</v>
      </c>
      <c r="F79" s="13">
        <v>14.938453759406288</v>
      </c>
      <c r="G79" s="14">
        <v>14.998173354447246</v>
      </c>
      <c r="H79">
        <v>15.064592729138573</v>
      </c>
      <c r="I79">
        <v>15.131481801997671</v>
      </c>
      <c r="J79">
        <v>15.190955454984589</v>
      </c>
      <c r="K79">
        <v>15.234272916294739</v>
      </c>
      <c r="L79" s="13">
        <v>15.25527351615623</v>
      </c>
      <c r="M79" s="13">
        <v>15.260586057672114</v>
      </c>
      <c r="N79" s="13">
        <v>15.287311108327328</v>
      </c>
      <c r="O79" s="13">
        <v>15.342001782935579</v>
      </c>
      <c r="P79" s="13">
        <v>15.417885527499502</v>
      </c>
      <c r="Q79" s="14">
        <v>15.504854889182063</v>
      </c>
      <c r="R79">
        <v>15.593030227212054</v>
      </c>
      <c r="S79">
        <v>15.673871275066935</v>
      </c>
      <c r="T79">
        <v>15.740496847805652</v>
      </c>
      <c r="U79">
        <v>15.787758588281772</v>
      </c>
      <c r="V79">
        <v>15.812240296800578</v>
      </c>
      <c r="BE79" s="11">
        <v>2000</v>
      </c>
      <c r="BF79" t="s">
        <v>19</v>
      </c>
      <c r="BG79" s="12">
        <v>13.422277863141638</v>
      </c>
      <c r="BH79" s="13">
        <v>13.415371102334984</v>
      </c>
      <c r="BI79" s="13">
        <v>13.399573106243567</v>
      </c>
      <c r="BJ79" s="13">
        <v>13.370739933358509</v>
      </c>
      <c r="BK79" s="14">
        <v>13.322216804822425</v>
      </c>
      <c r="BL79">
        <v>13.244328994388709</v>
      </c>
      <c r="BM79">
        <v>13.123831648478568</v>
      </c>
      <c r="BN79">
        <v>12.943793436890408</v>
      </c>
      <c r="BO79">
        <v>12.685573720527325</v>
      </c>
      <c r="BP79" s="13">
        <v>12.338039724531415</v>
      </c>
      <c r="BQ79" s="13">
        <v>11.926492274021649</v>
      </c>
      <c r="BR79" s="13">
        <v>11.565434432512143</v>
      </c>
      <c r="BS79" s="13">
        <v>11.283886400514637</v>
      </c>
      <c r="BT79" s="13">
        <v>11.075855048751333</v>
      </c>
      <c r="BU79" s="14">
        <v>10.927283624868583</v>
      </c>
      <c r="BV79">
        <v>10.824391983272402</v>
      </c>
      <c r="BW79">
        <v>10.755612548548314</v>
      </c>
      <c r="BX79">
        <v>10.711839611734076</v>
      </c>
      <c r="BY79">
        <v>10.68634942046984</v>
      </c>
      <c r="BZ79">
        <v>10.674706689255798</v>
      </c>
      <c r="CB79" s="11">
        <v>2000</v>
      </c>
      <c r="CC79" t="s">
        <v>19</v>
      </c>
      <c r="CD79" s="12">
        <v>14.882405771562144</v>
      </c>
      <c r="CE79" s="13">
        <v>14.903949512858086</v>
      </c>
      <c r="CF79" s="13">
        <v>14.946300898265754</v>
      </c>
      <c r="CG79" s="13">
        <v>15.007925667619377</v>
      </c>
      <c r="CH79" s="14">
        <v>15.086366528238647</v>
      </c>
      <c r="CI79">
        <v>15.178057921766479</v>
      </c>
      <c r="CJ79">
        <v>15.278099305556848</v>
      </c>
      <c r="CK79">
        <v>15.380063615621816</v>
      </c>
      <c r="CL79">
        <v>15.476101272567265</v>
      </c>
      <c r="CM79" s="13">
        <v>15.558132564158315</v>
      </c>
      <c r="CN79" s="13">
        <v>15.622108300171195</v>
      </c>
      <c r="CO79" s="13">
        <v>15.67707154984868</v>
      </c>
      <c r="CP79" s="13">
        <v>15.73115748202607</v>
      </c>
      <c r="CQ79" s="13">
        <v>15.788721678744926</v>
      </c>
      <c r="CR79" s="14">
        <v>15.849678634640199</v>
      </c>
      <c r="CS79">
        <v>15.910804697061439</v>
      </c>
      <c r="CT79">
        <v>15.967436380975279</v>
      </c>
      <c r="CU79">
        <v>16.014789779305907</v>
      </c>
      <c r="CV79">
        <v>16.048791441319946</v>
      </c>
      <c r="CW79">
        <v>16.066540723018626</v>
      </c>
      <c r="DO79" s="11">
        <v>2000</v>
      </c>
      <c r="DP79" t="s">
        <v>19</v>
      </c>
      <c r="DQ79" s="12">
        <v>14.029037095103764</v>
      </c>
      <c r="DR79" s="13">
        <v>14.039339001316709</v>
      </c>
      <c r="DS79" s="13">
        <v>14.058865775447559</v>
      </c>
      <c r="DT79" s="13">
        <v>14.085364701805316</v>
      </c>
      <c r="DU79" s="14">
        <v>14.115211642715714</v>
      </c>
      <c r="DV79">
        <v>14.143132949824935</v>
      </c>
      <c r="DW79">
        <v>14.161913288392704</v>
      </c>
      <c r="DX79">
        <v>14.162338501375631</v>
      </c>
      <c r="DY79">
        <v>14.134192194913958</v>
      </c>
      <c r="DZ79" s="13">
        <v>14.070743478739885</v>
      </c>
      <c r="EA79" s="13">
        <v>13.982443040450445</v>
      </c>
      <c r="EB79" s="13">
        <v>13.921227986060767</v>
      </c>
      <c r="EC79" s="13">
        <v>13.898112804332028</v>
      </c>
      <c r="ED79" s="13">
        <v>13.906741500906078</v>
      </c>
      <c r="EE79" s="14">
        <v>13.936582981217978</v>
      </c>
      <c r="EF79">
        <v>13.977378061361854</v>
      </c>
      <c r="EG79">
        <v>14.020379000527598</v>
      </c>
      <c r="EH79">
        <v>14.058624368232504</v>
      </c>
      <c r="EI79">
        <v>14.086953452472718</v>
      </c>
      <c r="EJ79">
        <v>14.101962738715878</v>
      </c>
      <c r="EL79" s="11">
        <v>2000</v>
      </c>
      <c r="EM79" t="s">
        <v>19</v>
      </c>
      <c r="EN79" s="12">
        <v>13.359437471887983</v>
      </c>
      <c r="EO79" s="13">
        <v>13.34986601382067</v>
      </c>
      <c r="EP79" s="13">
        <v>13.32870657138443</v>
      </c>
      <c r="EQ79" s="13">
        <v>13.291744587396138</v>
      </c>
      <c r="ER79" s="14">
        <v>13.232202809433891</v>
      </c>
      <c r="ES79">
        <v>13.140212195171754</v>
      </c>
      <c r="ET79">
        <v>13.002238092480876</v>
      </c>
      <c r="EU79">
        <v>12.800952049875102</v>
      </c>
      <c r="EV79">
        <v>12.517268992456009</v>
      </c>
      <c r="EW79" s="13">
        <v>12.13989508198479</v>
      </c>
      <c r="EX79" s="13">
        <v>11.695361837126606</v>
      </c>
      <c r="EY79" s="13">
        <v>11.302920504481337</v>
      </c>
      <c r="EZ79" s="13">
        <v>10.993088695078699</v>
      </c>
      <c r="FA79" s="13">
        <v>10.760132794455391</v>
      </c>
      <c r="FB79" s="14">
        <v>10.59001214105295</v>
      </c>
      <c r="FC79">
        <v>10.46897725316739</v>
      </c>
      <c r="FD79">
        <v>10.385531302136783</v>
      </c>
      <c r="FE79">
        <v>10.330656836263291</v>
      </c>
      <c r="FF79">
        <v>10.297713031971838</v>
      </c>
      <c r="FG79">
        <v>10.282326946953134</v>
      </c>
      <c r="FI79" s="11">
        <v>2000</v>
      </c>
      <c r="FJ79" t="s">
        <v>19</v>
      </c>
      <c r="FK79" s="12">
        <v>14.882405771562144</v>
      </c>
      <c r="FL79" s="13">
        <v>14.903949512858086</v>
      </c>
      <c r="FM79" s="13">
        <v>14.946300898265754</v>
      </c>
      <c r="FN79" s="13">
        <v>15.007925667619377</v>
      </c>
      <c r="FO79" s="14">
        <v>15.086366528238647</v>
      </c>
      <c r="FP79">
        <v>15.178057921766479</v>
      </c>
      <c r="FQ79">
        <v>15.278099305556848</v>
      </c>
      <c r="FR79">
        <v>15.380063615621816</v>
      </c>
      <c r="FS79">
        <v>15.476101272567265</v>
      </c>
      <c r="FT79" s="13">
        <v>15.558132564158315</v>
      </c>
      <c r="FU79" s="13">
        <v>15.622108300171195</v>
      </c>
      <c r="FV79" s="13">
        <v>15.67707154984868</v>
      </c>
      <c r="FW79" s="13">
        <v>15.73115748202607</v>
      </c>
      <c r="FX79" s="13">
        <v>15.788721678744926</v>
      </c>
      <c r="FY79" s="14">
        <v>15.849678634640199</v>
      </c>
      <c r="FZ79">
        <v>15.910804697061439</v>
      </c>
      <c r="GA79">
        <v>15.967436380975279</v>
      </c>
      <c r="GB79">
        <v>16.014789779305907</v>
      </c>
      <c r="GC79">
        <v>16.048791441319946</v>
      </c>
      <c r="GD79">
        <v>16.066540723018626</v>
      </c>
    </row>
    <row r="80" spans="1:186">
      <c r="A80" s="11">
        <v>1000</v>
      </c>
      <c r="B80" t="s">
        <v>20</v>
      </c>
      <c r="C80">
        <v>14.155403516786503</v>
      </c>
      <c r="D80">
        <v>14.176049761848251</v>
      </c>
      <c r="E80">
        <v>14.216427158559833</v>
      </c>
      <c r="F80">
        <v>14.274666775933111</v>
      </c>
      <c r="G80">
        <v>14.347882817589534</v>
      </c>
      <c r="H80" s="2">
        <v>14.432124763484678</v>
      </c>
      <c r="I80" s="3">
        <v>14.522436031166791</v>
      </c>
      <c r="J80" s="3">
        <v>14.61321685937377</v>
      </c>
      <c r="K80" s="3">
        <v>14.699278948784166</v>
      </c>
      <c r="L80" s="4">
        <v>14.778177379147836</v>
      </c>
      <c r="M80">
        <v>14.853922097529592</v>
      </c>
      <c r="N80">
        <v>14.938222647393827</v>
      </c>
      <c r="O80">
        <v>15.034748245445186</v>
      </c>
      <c r="P80">
        <v>15.140246895605429</v>
      </c>
      <c r="Q80">
        <v>15.248211398429827</v>
      </c>
      <c r="R80" s="2">
        <v>15.351316349821989</v>
      </c>
      <c r="S80" s="3">
        <v>15.442682452973633</v>
      </c>
      <c r="T80" s="3">
        <v>15.516481579170906</v>
      </c>
      <c r="U80" s="3">
        <v>15.568217030362462</v>
      </c>
      <c r="V80" s="4">
        <v>15.594849330023955</v>
      </c>
      <c r="BE80" s="11">
        <v>1000</v>
      </c>
      <c r="BF80" t="s">
        <v>20</v>
      </c>
      <c r="BG80">
        <v>12.519012079947721</v>
      </c>
      <c r="BH80">
        <v>12.513823094123262</v>
      </c>
      <c r="BI80">
        <v>12.501738637508723</v>
      </c>
      <c r="BJ80">
        <v>12.47927852252811</v>
      </c>
      <c r="BK80">
        <v>12.441087336724419</v>
      </c>
      <c r="BL80" s="2">
        <v>12.379892169249889</v>
      </c>
      <c r="BM80" s="3">
        <v>12.286747470761521</v>
      </c>
      <c r="BN80" s="3">
        <v>12.152086748297441</v>
      </c>
      <c r="BO80" s="3">
        <v>11.968654156298134</v>
      </c>
      <c r="BP80" s="4">
        <v>11.738037255011031</v>
      </c>
      <c r="BQ80">
        <v>11.481328872439036</v>
      </c>
      <c r="BR80">
        <v>11.243160377444232</v>
      </c>
      <c r="BS80">
        <v>11.046432985506236</v>
      </c>
      <c r="BT80">
        <v>10.895439452019945</v>
      </c>
      <c r="BU80">
        <v>10.785547261509773</v>
      </c>
      <c r="BV80" s="2">
        <v>10.70915372255063</v>
      </c>
      <c r="BW80" s="3">
        <v>10.658469244538777</v>
      </c>
      <c r="BX80" s="3">
        <v>10.626698761949031</v>
      </c>
      <c r="BY80" s="3">
        <v>10.608533946309949</v>
      </c>
      <c r="BZ80" s="4">
        <v>10.600363230787554</v>
      </c>
      <c r="CB80" s="11">
        <v>1000</v>
      </c>
      <c r="CC80" t="s">
        <v>20</v>
      </c>
      <c r="CD80">
        <v>14.201335159533423</v>
      </c>
      <c r="CE80">
        <v>14.226077681686265</v>
      </c>
      <c r="CF80">
        <v>14.274797612055377</v>
      </c>
      <c r="CG80">
        <v>14.345923354859186</v>
      </c>
      <c r="CH80">
        <v>14.437000460554714</v>
      </c>
      <c r="CI80" s="2">
        <v>14.544598167749536</v>
      </c>
      <c r="CJ80" s="3">
        <v>14.664241848050578</v>
      </c>
      <c r="CK80" s="3">
        <v>14.790468115699063</v>
      </c>
      <c r="CL80" s="3">
        <v>14.917203740324505</v>
      </c>
      <c r="CM80" s="4">
        <v>15.038818572392588</v>
      </c>
      <c r="CN80">
        <v>15.152165801795197</v>
      </c>
      <c r="CO80">
        <v>15.258588942504979</v>
      </c>
      <c r="CP80">
        <v>15.360271359958878</v>
      </c>
      <c r="CQ80">
        <v>15.458165399590097</v>
      </c>
      <c r="CR80">
        <v>15.551239338500283</v>
      </c>
      <c r="CS80" s="2">
        <v>15.636800394854314</v>
      </c>
      <c r="CT80" s="3">
        <v>15.711273090913897</v>
      </c>
      <c r="CU80" s="3">
        <v>15.770977183328622</v>
      </c>
      <c r="CV80" s="3">
        <v>15.812722040474039</v>
      </c>
      <c r="CW80" s="4">
        <v>15.834197209732467</v>
      </c>
      <c r="CX80" s="6"/>
      <c r="CY80" s="6"/>
      <c r="CZ80" s="6"/>
      <c r="DA80" s="6"/>
      <c r="DB80" s="6"/>
      <c r="DO80" s="11">
        <v>1000</v>
      </c>
      <c r="DP80" t="s">
        <v>20</v>
      </c>
      <c r="DQ80">
        <v>13.210358132683568</v>
      </c>
      <c r="DR80">
        <v>13.222885756691976</v>
      </c>
      <c r="DS80">
        <v>13.24696643863853</v>
      </c>
      <c r="DT80">
        <v>13.28060445201444</v>
      </c>
      <c r="DU80">
        <v>13.320707475276516</v>
      </c>
      <c r="DV80" s="2">
        <v>13.363031548896364</v>
      </c>
      <c r="DW80" s="3">
        <v>13.402262782259898</v>
      </c>
      <c r="DX80" s="3">
        <v>13.432493196008776</v>
      </c>
      <c r="DY80" s="3">
        <v>13.448606703815507</v>
      </c>
      <c r="DZ80" s="4">
        <v>13.449376444963814</v>
      </c>
      <c r="EA80">
        <v>13.442464658984072</v>
      </c>
      <c r="EB80">
        <v>13.446193892115199</v>
      </c>
      <c r="EC80">
        <v>13.468262066173724</v>
      </c>
      <c r="ED80">
        <v>13.507261286135185</v>
      </c>
      <c r="EE80">
        <v>13.557479240534692</v>
      </c>
      <c r="EF80" s="2">
        <v>13.611984882925729</v>
      </c>
      <c r="EG80" s="3">
        <v>13.66415589509694</v>
      </c>
      <c r="EH80" s="3">
        <v>13.708365913233306</v>
      </c>
      <c r="EI80" s="3">
        <v>13.740279156149892</v>
      </c>
      <c r="EJ80" s="4">
        <v>13.756970528090644</v>
      </c>
      <c r="EL80" s="11">
        <v>1000</v>
      </c>
      <c r="EM80" t="s">
        <v>20</v>
      </c>
      <c r="EN80">
        <v>12.456297088665394</v>
      </c>
      <c r="EO80">
        <v>12.448051554987588</v>
      </c>
      <c r="EP80">
        <v>12.429842790257656</v>
      </c>
      <c r="EQ80">
        <v>12.398165404731063</v>
      </c>
      <c r="ER80">
        <v>12.34762032476238</v>
      </c>
      <c r="ES80" s="2">
        <v>12.270869528893495</v>
      </c>
      <c r="ET80" s="3">
        <v>12.158887411423956</v>
      </c>
      <c r="EU80" s="3">
        <v>12.002047524672113</v>
      </c>
      <c r="EV80" s="3">
        <v>11.793158827350723</v>
      </c>
      <c r="EW80" s="4">
        <v>11.534242101165518</v>
      </c>
      <c r="EX80">
        <v>11.24760483725219</v>
      </c>
      <c r="EY80">
        <v>10.980050740006341</v>
      </c>
      <c r="EZ80">
        <v>10.755855831908207</v>
      </c>
      <c r="FA80">
        <v>10.580016246140278</v>
      </c>
      <c r="FB80">
        <v>10.448281952483311</v>
      </c>
      <c r="FC80" s="2">
        <v>10.353305475632776</v>
      </c>
      <c r="FD80" s="3">
        <v>10.287498346572489</v>
      </c>
      <c r="FE80" s="3">
        <v>10.244231303074743</v>
      </c>
      <c r="FF80" s="3">
        <v>10.218326405646367</v>
      </c>
      <c r="FG80" s="4">
        <v>10.206262493113746</v>
      </c>
      <c r="FI80" s="11">
        <v>1000</v>
      </c>
      <c r="FJ80" t="s">
        <v>20</v>
      </c>
      <c r="FK80">
        <v>14.201335159533423</v>
      </c>
      <c r="FL80">
        <v>14.226077681686265</v>
      </c>
      <c r="FM80">
        <v>14.274797612055377</v>
      </c>
      <c r="FN80">
        <v>14.345923354859186</v>
      </c>
      <c r="FO80">
        <v>14.437000460554714</v>
      </c>
      <c r="FP80" s="2">
        <v>14.544598167749536</v>
      </c>
      <c r="FQ80" s="3">
        <v>14.664241848050578</v>
      </c>
      <c r="FR80" s="3">
        <v>14.790468115699063</v>
      </c>
      <c r="FS80" s="3">
        <v>14.917203740324505</v>
      </c>
      <c r="FT80" s="4">
        <v>15.038818572392588</v>
      </c>
      <c r="FU80">
        <v>15.152165801795197</v>
      </c>
      <c r="FV80">
        <v>15.258588942504979</v>
      </c>
      <c r="FW80">
        <v>15.360271359958878</v>
      </c>
      <c r="FX80">
        <v>15.458165399590097</v>
      </c>
      <c r="FY80">
        <v>15.551239338500283</v>
      </c>
      <c r="FZ80" s="2">
        <v>15.636800394854314</v>
      </c>
      <c r="GA80" s="3">
        <v>15.711273090913897</v>
      </c>
      <c r="GB80" s="3">
        <v>15.770977183328622</v>
      </c>
      <c r="GC80" s="3">
        <v>15.812722040474039</v>
      </c>
      <c r="GD80" s="4">
        <v>15.834197209732467</v>
      </c>
    </row>
    <row r="81" spans="1:186" ht="15.75" thickBot="1">
      <c r="A81" s="15">
        <v>2</v>
      </c>
      <c r="B81" t="s">
        <v>21</v>
      </c>
      <c r="C81">
        <v>13.593247977628163</v>
      </c>
      <c r="D81">
        <v>13.616753090493431</v>
      </c>
      <c r="E81">
        <v>13.662907366895533</v>
      </c>
      <c r="F81">
        <v>13.729989082249427</v>
      </c>
      <c r="G81">
        <v>13.815407591511686</v>
      </c>
      <c r="H81" s="5">
        <v>13.915745574114228</v>
      </c>
      <c r="I81" s="6">
        <v>14.026918487797857</v>
      </c>
      <c r="J81" s="6">
        <v>14.144566710681293</v>
      </c>
      <c r="K81" s="6">
        <v>14.264823509610457</v>
      </c>
      <c r="L81" s="7">
        <v>14.385502104430335</v>
      </c>
      <c r="M81">
        <v>14.507222266578793</v>
      </c>
      <c r="N81">
        <v>14.632721957382183</v>
      </c>
      <c r="O81">
        <v>14.762222797603306</v>
      </c>
      <c r="P81">
        <v>14.892724381115112</v>
      </c>
      <c r="Q81">
        <v>15.019158216625364</v>
      </c>
      <c r="R81" s="5">
        <v>15.135676397119386</v>
      </c>
      <c r="S81" s="6">
        <v>15.236579008972098</v>
      </c>
      <c r="T81" s="6">
        <v>15.316887872644539</v>
      </c>
      <c r="U81" s="6">
        <v>15.372677099771002</v>
      </c>
      <c r="V81" s="7">
        <v>15.401254482964212</v>
      </c>
      <c r="BE81" s="15">
        <v>2</v>
      </c>
      <c r="BF81" t="s">
        <v>21</v>
      </c>
      <c r="BG81">
        <v>11.764753989042013</v>
      </c>
      <c r="BH81">
        <v>11.761860411672084</v>
      </c>
      <c r="BI81">
        <v>11.754696022492112</v>
      </c>
      <c r="BJ81">
        <v>11.740517338021926</v>
      </c>
      <c r="BK81">
        <v>11.715276436061716</v>
      </c>
      <c r="BL81" s="5">
        <v>11.673829019490448</v>
      </c>
      <c r="BM81" s="6">
        <v>11.610471122467642</v>
      </c>
      <c r="BN81" s="6">
        <v>11.520107917101573</v>
      </c>
      <c r="BO81" s="6">
        <v>11.400445512752146</v>
      </c>
      <c r="BP81" s="7">
        <v>11.255339287677897</v>
      </c>
      <c r="BQ81">
        <v>11.097965823619028</v>
      </c>
      <c r="BR81">
        <v>10.948769899834019</v>
      </c>
      <c r="BS81">
        <v>10.821827016825578</v>
      </c>
      <c r="BT81">
        <v>10.722402233862077</v>
      </c>
      <c r="BU81">
        <v>10.649642536891511</v>
      </c>
      <c r="BV81" s="5">
        <v>10.599588344245531</v>
      </c>
      <c r="BW81" s="6">
        <v>10.567237475782763</v>
      </c>
      <c r="BX81" s="6">
        <v>10.547752537462202</v>
      </c>
      <c r="BY81" s="6">
        <v>10.537125973464082</v>
      </c>
      <c r="BZ81" s="7">
        <v>10.532537355768582</v>
      </c>
      <c r="CB81" s="15">
        <v>2</v>
      </c>
      <c r="CC81" t="s">
        <v>21</v>
      </c>
      <c r="CD81">
        <v>13.639342450617029</v>
      </c>
      <c r="CE81">
        <v>13.666762992921955</v>
      </c>
      <c r="CF81">
        <v>13.720825109350438</v>
      </c>
      <c r="CG81">
        <v>13.79994726450826</v>
      </c>
      <c r="CH81">
        <v>13.901707110104772</v>
      </c>
      <c r="CI81" s="5">
        <v>14.022809968160441</v>
      </c>
      <c r="CJ81" s="6">
        <v>14.159105111195691</v>
      </c>
      <c r="CK81" s="6">
        <v>14.305720576516151</v>
      </c>
      <c r="CL81" s="6">
        <v>14.457420603474295</v>
      </c>
      <c r="CM81" s="7">
        <v>14.609285615589265</v>
      </c>
      <c r="CN81">
        <v>14.757642049690249</v>
      </c>
      <c r="CO81">
        <v>14.90060982295889</v>
      </c>
      <c r="CP81">
        <v>15.03705419680014</v>
      </c>
      <c r="CQ81">
        <v>15.165595066041995</v>
      </c>
      <c r="CR81">
        <v>15.284111301213532</v>
      </c>
      <c r="CS81" s="5">
        <v>15.389771741019517</v>
      </c>
      <c r="CT81" s="6">
        <v>15.479380239041991</v>
      </c>
      <c r="CU81" s="6">
        <v>15.54980923164678</v>
      </c>
      <c r="CV81" s="6">
        <v>15.59838589452926</v>
      </c>
      <c r="CW81" s="7">
        <v>15.623178690142412</v>
      </c>
      <c r="CX81" s="6"/>
      <c r="CY81" s="6"/>
      <c r="CZ81" s="6"/>
      <c r="DA81" s="6"/>
      <c r="DB81" s="6"/>
      <c r="DO81" s="15">
        <v>2</v>
      </c>
      <c r="DP81" t="s">
        <v>21</v>
      </c>
      <c r="DQ81">
        <v>12.525370342201995</v>
      </c>
      <c r="DR81">
        <v>12.539870655762316</v>
      </c>
      <c r="DS81">
        <v>12.56802268184466</v>
      </c>
      <c r="DT81">
        <v>12.6081202813735</v>
      </c>
      <c r="DU81">
        <v>12.65760268810539</v>
      </c>
      <c r="DV81" s="5">
        <v>12.713118440895277</v>
      </c>
      <c r="DW81" s="6">
        <v>12.77074272605276</v>
      </c>
      <c r="DX81" s="6">
        <v>12.826498938516092</v>
      </c>
      <c r="DY81" s="6">
        <v>12.877374923350926</v>
      </c>
      <c r="DZ81" s="7">
        <v>12.922896621858591</v>
      </c>
      <c r="EA81">
        <v>12.966624095792165</v>
      </c>
      <c r="EB81">
        <v>13.01520115054255</v>
      </c>
      <c r="EC81">
        <v>13.072028806767012</v>
      </c>
      <c r="ED81">
        <v>13.136236105556101</v>
      </c>
      <c r="EE81">
        <v>13.204117593290572</v>
      </c>
      <c r="EF81" s="5">
        <v>13.270730824503156</v>
      </c>
      <c r="EG81" s="6">
        <v>13.331016159966724</v>
      </c>
      <c r="EH81" s="6">
        <v>13.380465913721405</v>
      </c>
      <c r="EI81" s="6">
        <v>13.415494995831907</v>
      </c>
      <c r="EJ81" s="7">
        <v>13.433636127679973</v>
      </c>
      <c r="EL81" s="15">
        <v>2</v>
      </c>
      <c r="EM81" t="s">
        <v>21</v>
      </c>
      <c r="EN81">
        <v>11.707935540394528</v>
      </c>
      <c r="EO81">
        <v>11.70162385307369</v>
      </c>
      <c r="EP81">
        <v>11.687635937028062</v>
      </c>
      <c r="EQ81">
        <v>11.663253583744316</v>
      </c>
      <c r="ER81">
        <v>11.62446793859908</v>
      </c>
      <c r="ES81" s="5">
        <v>11.566193560161413</v>
      </c>
      <c r="ET81" s="6">
        <v>11.482822633509127</v>
      </c>
      <c r="EU81" s="6">
        <v>11.369434264066893</v>
      </c>
      <c r="EV81" s="6">
        <v>11.224065103711769</v>
      </c>
      <c r="EW81" s="7">
        <v>11.051181466530554</v>
      </c>
      <c r="EX81">
        <v>10.864970984602785</v>
      </c>
      <c r="EY81">
        <v>10.687209484374014</v>
      </c>
      <c r="EZ81">
        <v>10.533086858978109</v>
      </c>
      <c r="FA81">
        <v>10.408660904577124</v>
      </c>
      <c r="FB81">
        <v>10.313633821175287</v>
      </c>
      <c r="FC81" s="5">
        <v>10.244454137926587</v>
      </c>
      <c r="FD81" s="6">
        <v>10.196434339163304</v>
      </c>
      <c r="FE81" s="6">
        <v>10.164982335983389</v>
      </c>
      <c r="FF81" s="6">
        <v>10.146274523179668</v>
      </c>
      <c r="FG81" s="7">
        <v>10.137614129259271</v>
      </c>
      <c r="FI81" s="15">
        <v>2</v>
      </c>
      <c r="FJ81" t="s">
        <v>21</v>
      </c>
      <c r="FK81">
        <v>13.639342450617029</v>
      </c>
      <c r="FL81">
        <v>13.666762992921955</v>
      </c>
      <c r="FM81">
        <v>13.720825109350438</v>
      </c>
      <c r="FN81">
        <v>13.79994726450826</v>
      </c>
      <c r="FO81">
        <v>13.901707110104772</v>
      </c>
      <c r="FP81" s="5">
        <v>14.022809968160441</v>
      </c>
      <c r="FQ81" s="6">
        <v>14.159105111195691</v>
      </c>
      <c r="FR81" s="6">
        <v>14.305720576516151</v>
      </c>
      <c r="FS81" s="6">
        <v>14.457420603474295</v>
      </c>
      <c r="FT81" s="7">
        <v>14.609285615589265</v>
      </c>
      <c r="FU81">
        <v>14.757642049690249</v>
      </c>
      <c r="FV81">
        <v>14.90060982295889</v>
      </c>
      <c r="FW81">
        <v>15.03705419680014</v>
      </c>
      <c r="FX81">
        <v>15.165595066041995</v>
      </c>
      <c r="FY81">
        <v>15.284111301213532</v>
      </c>
      <c r="FZ81" s="5">
        <v>15.389771741019517</v>
      </c>
      <c r="GA81" s="6">
        <v>15.479380239041991</v>
      </c>
      <c r="GB81" s="6">
        <v>15.54980923164678</v>
      </c>
      <c r="GC81" s="6">
        <v>15.59838589452926</v>
      </c>
      <c r="GD81" s="7">
        <v>15.623178690142412</v>
      </c>
    </row>
    <row r="82" spans="1:186" ht="15.75" thickBot="1">
      <c r="A82" s="9">
        <v>0</v>
      </c>
      <c r="B82" t="s">
        <v>22</v>
      </c>
      <c r="C82">
        <v>13.142176039683717</v>
      </c>
      <c r="D82">
        <v>13.16811898991916</v>
      </c>
      <c r="E82">
        <v>13.219201866149794</v>
      </c>
      <c r="F82">
        <v>13.293825073661473</v>
      </c>
      <c r="G82">
        <v>13.389618630681591</v>
      </c>
      <c r="H82" s="5">
        <v>13.503515955131927</v>
      </c>
      <c r="I82" s="6">
        <v>13.631918090177111</v>
      </c>
      <c r="J82" s="6">
        <v>13.770998599250103</v>
      </c>
      <c r="K82" s="6">
        <v>13.917174921248488</v>
      </c>
      <c r="L82" s="7">
        <v>14.067664507226233</v>
      </c>
      <c r="M82">
        <v>14.220797229508218</v>
      </c>
      <c r="N82">
        <v>14.375481392510316</v>
      </c>
      <c r="O82">
        <v>14.529664663978931</v>
      </c>
      <c r="P82">
        <v>14.679817222724976</v>
      </c>
      <c r="Q82">
        <v>14.82129641203275</v>
      </c>
      <c r="R82" s="5">
        <v>14.948998766556846</v>
      </c>
      <c r="S82" s="6">
        <v>15.057961161787812</v>
      </c>
      <c r="T82" s="6">
        <v>15.143809120002562</v>
      </c>
      <c r="U82" s="6">
        <v>15.203057169786883</v>
      </c>
      <c r="V82" s="7">
        <v>15.233295470661934</v>
      </c>
      <c r="BE82" s="9">
        <v>0</v>
      </c>
      <c r="BF82" t="s">
        <v>22</v>
      </c>
      <c r="BG82">
        <v>11.150161172053947</v>
      </c>
      <c r="BH82">
        <v>11.149785779110589</v>
      </c>
      <c r="BI82">
        <v>11.147965537461314</v>
      </c>
      <c r="BJ82">
        <v>11.142614382238726</v>
      </c>
      <c r="BK82">
        <v>11.130766565721315</v>
      </c>
      <c r="BL82" s="5">
        <v>11.108863940132862</v>
      </c>
      <c r="BM82" s="6">
        <v>11.07329662230676</v>
      </c>
      <c r="BN82" s="6">
        <v>11.02131751969088</v>
      </c>
      <c r="BO82" s="6">
        <v>10.952382220117057</v>
      </c>
      <c r="BP82" s="7">
        <v>10.869663683290073</v>
      </c>
      <c r="BQ82">
        <v>10.780785816936321</v>
      </c>
      <c r="BR82">
        <v>10.696016202963984</v>
      </c>
      <c r="BS82">
        <v>10.623419539411762</v>
      </c>
      <c r="BT82">
        <v>10.566877028759725</v>
      </c>
      <c r="BU82">
        <v>10.526586176820022</v>
      </c>
      <c r="BV82" s="5">
        <v>10.500392623222595</v>
      </c>
      <c r="BW82" s="6">
        <v>10.485047461763877</v>
      </c>
      <c r="BX82" s="6">
        <v>10.4771326656069</v>
      </c>
      <c r="BY82" s="6">
        <v>10.473671431966988</v>
      </c>
      <c r="BZ82" s="7">
        <v>10.472504659895842</v>
      </c>
      <c r="CB82" s="9">
        <v>0</v>
      </c>
      <c r="CC82" t="s">
        <v>22</v>
      </c>
      <c r="CD82">
        <v>13.18691861055178</v>
      </c>
      <c r="CE82">
        <v>13.216495761422191</v>
      </c>
      <c r="CF82">
        <v>13.274863081370183</v>
      </c>
      <c r="CG82">
        <v>13.360435929007117</v>
      </c>
      <c r="CH82">
        <v>13.470819253076144</v>
      </c>
      <c r="CI82" s="5">
        <v>13.602811409016573</v>
      </c>
      <c r="CJ82" s="6">
        <v>13.752455259361115</v>
      </c>
      <c r="CK82" s="6">
        <v>13.915179176347007</v>
      </c>
      <c r="CL82" s="6">
        <v>14.086072474990312</v>
      </c>
      <c r="CM82" s="7">
        <v>14.260306610270408</v>
      </c>
      <c r="CN82">
        <v>14.433604821085714</v>
      </c>
      <c r="CO82">
        <v>14.60247978058216</v>
      </c>
      <c r="CP82">
        <v>14.763946585549407</v>
      </c>
      <c r="CQ82">
        <v>14.915125299045023</v>
      </c>
      <c r="CR82">
        <v>15.052995920357757</v>
      </c>
      <c r="CS82" s="5">
        <v>15.17438575081543</v>
      </c>
      <c r="CT82" s="6">
        <v>15.276133737821194</v>
      </c>
      <c r="CU82" s="6">
        <v>15.355333480118377</v>
      </c>
      <c r="CV82" s="6">
        <v>15.409575181538035</v>
      </c>
      <c r="CW82" s="7">
        <v>15.437141794406335</v>
      </c>
      <c r="CX82" s="6"/>
      <c r="CY82" s="6"/>
      <c r="CZ82" s="6"/>
      <c r="DA82" s="6"/>
      <c r="DB82" s="6"/>
      <c r="DO82" s="9">
        <v>1</v>
      </c>
      <c r="DP82" t="s">
        <v>22</v>
      </c>
      <c r="DQ82">
        <v>11.964796116895656</v>
      </c>
      <c r="DR82">
        <v>11.980881439924413</v>
      </c>
      <c r="DS82">
        <v>12.012322373183975</v>
      </c>
      <c r="DT82">
        <v>12.057671260452492</v>
      </c>
      <c r="DU82">
        <v>12.114802658869884</v>
      </c>
      <c r="DV82" s="5">
        <v>12.181016951193575</v>
      </c>
      <c r="DW82" s="6">
        <v>12.253261650684227</v>
      </c>
      <c r="DX82" s="6">
        <v>12.328534232157445</v>
      </c>
      <c r="DY82" s="6">
        <v>12.404498132920335</v>
      </c>
      <c r="DZ82" s="7">
        <v>12.480200452550321</v>
      </c>
      <c r="EA82">
        <v>12.556447619866356</v>
      </c>
      <c r="EB82">
        <v>12.635020775589563</v>
      </c>
      <c r="EC82">
        <v>12.716506792647463</v>
      </c>
      <c r="ED82">
        <v>12.799497695239785</v>
      </c>
      <c r="EE82">
        <v>12.880967547561587</v>
      </c>
      <c r="EF82" s="5">
        <v>12.95703376751821</v>
      </c>
      <c r="EG82" s="6">
        <v>13.023659464683876</v>
      </c>
      <c r="EH82" s="6">
        <v>13.077168163915704</v>
      </c>
      <c r="EI82" s="6">
        <v>13.114580592890823</v>
      </c>
      <c r="EJ82" s="7">
        <v>13.133818733614746</v>
      </c>
      <c r="EL82" s="9">
        <v>1</v>
      </c>
      <c r="EM82" t="s">
        <v>22</v>
      </c>
      <c r="EN82">
        <v>11.105020095349385</v>
      </c>
      <c r="EO82">
        <v>11.100881535789915</v>
      </c>
      <c r="EP82">
        <v>11.091571632393844</v>
      </c>
      <c r="EQ82">
        <v>11.075078766348035</v>
      </c>
      <c r="ER82">
        <v>11.04855279095565</v>
      </c>
      <c r="ES82" s="5">
        <v>11.008600468765676</v>
      </c>
      <c r="ET82" s="6">
        <v>10.951842968791428</v>
      </c>
      <c r="EU82" s="6">
        <v>10.875860536918591</v>
      </c>
      <c r="EV82" s="6">
        <v>10.780577984191977</v>
      </c>
      <c r="EW82" s="7">
        <v>10.669831118614626</v>
      </c>
      <c r="EX82">
        <v>10.552121427669778</v>
      </c>
      <c r="EY82">
        <v>10.438730026229713</v>
      </c>
      <c r="EZ82">
        <v>10.338670410429277</v>
      </c>
      <c r="FA82">
        <v>10.256615376995724</v>
      </c>
      <c r="FB82">
        <v>10.193396451993243</v>
      </c>
      <c r="FC82" s="5">
        <v>10.147364877593926</v>
      </c>
      <c r="FD82" s="6">
        <v>10.115675105943138</v>
      </c>
      <c r="FE82" s="6">
        <v>10.0952256675283</v>
      </c>
      <c r="FF82" s="6">
        <v>10.083276208834796</v>
      </c>
      <c r="FG82" s="7">
        <v>10.077825671252873</v>
      </c>
      <c r="FI82" s="9">
        <v>0</v>
      </c>
      <c r="FJ82" t="s">
        <v>22</v>
      </c>
      <c r="FK82">
        <v>13.18691861055178</v>
      </c>
      <c r="FL82">
        <v>13.216495761422191</v>
      </c>
      <c r="FM82">
        <v>13.274863081370183</v>
      </c>
      <c r="FN82">
        <v>13.360435929007117</v>
      </c>
      <c r="FO82">
        <v>13.470819253076144</v>
      </c>
      <c r="FP82" s="5">
        <v>13.602811409016573</v>
      </c>
      <c r="FQ82" s="6">
        <v>13.752455259361115</v>
      </c>
      <c r="FR82" s="6">
        <v>13.915179176347007</v>
      </c>
      <c r="FS82" s="6">
        <v>14.086072474990312</v>
      </c>
      <c r="FT82" s="7">
        <v>14.260306610270408</v>
      </c>
      <c r="FU82">
        <v>14.433604821085714</v>
      </c>
      <c r="FV82">
        <v>14.60247978058216</v>
      </c>
      <c r="FW82">
        <v>14.763946585549407</v>
      </c>
      <c r="FX82">
        <v>14.915125299045023</v>
      </c>
      <c r="FY82">
        <v>15.052995920357757</v>
      </c>
      <c r="FZ82" s="5">
        <v>15.17438575081543</v>
      </c>
      <c r="GA82" s="6">
        <v>15.276133737821194</v>
      </c>
      <c r="GB82" s="6">
        <v>15.355333480118377</v>
      </c>
      <c r="GC82" s="6">
        <v>15.409575181538035</v>
      </c>
      <c r="GD82" s="7">
        <v>15.437141794406335</v>
      </c>
    </row>
    <row r="83" spans="1:186" ht="15.75" thickBot="1">
      <c r="A83" s="16">
        <v>0.1</v>
      </c>
      <c r="B83" t="s">
        <v>23</v>
      </c>
      <c r="C83">
        <v>12.790414563240313</v>
      </c>
      <c r="D83">
        <v>12.818338870130205</v>
      </c>
      <c r="E83">
        <v>12.87342253286738</v>
      </c>
      <c r="F83">
        <v>12.954149039185763</v>
      </c>
      <c r="G83">
        <v>13.058286012369461</v>
      </c>
      <c r="H83" s="5">
        <v>13.182960176054458</v>
      </c>
      <c r="I83" s="6">
        <v>13.324793112461768</v>
      </c>
      <c r="J83" s="6">
        <v>13.480113941651421</v>
      </c>
      <c r="K83" s="6">
        <v>13.645237668484446</v>
      </c>
      <c r="L83" s="7">
        <v>13.816735107215964</v>
      </c>
      <c r="M83">
        <v>13.991531406113918</v>
      </c>
      <c r="N83">
        <v>14.166648729817206</v>
      </c>
      <c r="O83">
        <v>14.33866808836253</v>
      </c>
      <c r="P83">
        <v>14.503498547841435</v>
      </c>
      <c r="Q83">
        <v>14.656532761116743</v>
      </c>
      <c r="R83" s="5">
        <v>14.793004098353459</v>
      </c>
      <c r="S83" s="6">
        <v>14.908374195294817</v>
      </c>
      <c r="T83" s="6">
        <v>14.998663233669676</v>
      </c>
      <c r="U83" s="6">
        <v>15.060697205959263</v>
      </c>
      <c r="V83" s="7">
        <v>15.09227612820461</v>
      </c>
      <c r="BE83" s="16">
        <v>0.1</v>
      </c>
      <c r="BF83" t="s">
        <v>23</v>
      </c>
      <c r="BG83">
        <v>10.663434331983531</v>
      </c>
      <c r="BH83">
        <v>10.665499778151727</v>
      </c>
      <c r="BI83">
        <v>10.668811428925038</v>
      </c>
      <c r="BJ83">
        <v>10.671797676660093</v>
      </c>
      <c r="BK83">
        <v>10.67228716475884</v>
      </c>
      <c r="BL83" s="5">
        <v>10.66778256233806</v>
      </c>
      <c r="BM83" s="6">
        <v>10.655898138258767</v>
      </c>
      <c r="BN83" s="6">
        <v>10.63498397253877</v>
      </c>
      <c r="BO83" s="6">
        <v>10.604879384710793</v>
      </c>
      <c r="BP83" s="7">
        <v>10.567559192048169</v>
      </c>
      <c r="BQ83">
        <v>10.527184897213491</v>
      </c>
      <c r="BR83">
        <v>10.48901825285755</v>
      </c>
      <c r="BS83">
        <v>10.457421909399555</v>
      </c>
      <c r="BT83">
        <v>10.43469411425531</v>
      </c>
      <c r="BU83">
        <v>10.42100804092596</v>
      </c>
      <c r="BV83" s="5">
        <v>10.414965518790924</v>
      </c>
      <c r="BW83" s="6">
        <v>10.414306753796913</v>
      </c>
      <c r="BX83" s="6">
        <v>10.416541819274645</v>
      </c>
      <c r="BY83" s="6">
        <v>10.419430891866302</v>
      </c>
      <c r="BZ83" s="7">
        <v>10.421314203491375</v>
      </c>
      <c r="CB83" s="16">
        <v>0.1</v>
      </c>
      <c r="CC83" t="s">
        <v>23</v>
      </c>
      <c r="CD83">
        <v>12.832870627683441</v>
      </c>
      <c r="CE83">
        <v>12.864114162826771</v>
      </c>
      <c r="CF83">
        <v>12.925807580535272</v>
      </c>
      <c r="CG83">
        <v>13.016361424837362</v>
      </c>
      <c r="CH83">
        <v>13.133393228069767</v>
      </c>
      <c r="CI83" s="5">
        <v>13.273749525905712</v>
      </c>
      <c r="CJ83" s="6">
        <v>13.433567910864433</v>
      </c>
      <c r="CK83" s="6">
        <v>13.608403001874063</v>
      </c>
      <c r="CL83" s="6">
        <v>13.793433326488735</v>
      </c>
      <c r="CM83" s="7">
        <v>13.983739020397923</v>
      </c>
      <c r="CN83">
        <v>14.174586571217459</v>
      </c>
      <c r="CO83">
        <v>14.361601057945975</v>
      </c>
      <c r="CP83">
        <v>14.540740418730779</v>
      </c>
      <c r="CQ83">
        <v>14.708184203757384</v>
      </c>
      <c r="CR83">
        <v>14.860255600182906</v>
      </c>
      <c r="CS83" s="5">
        <v>14.993434817810011</v>
      </c>
      <c r="CT83" s="6">
        <v>15.104458436894635</v>
      </c>
      <c r="CU83" s="6">
        <v>15.19046662028151</v>
      </c>
      <c r="CV83" s="6">
        <v>15.249157254439101</v>
      </c>
      <c r="CW83" s="7">
        <v>15.278917649565139</v>
      </c>
      <c r="CX83" s="6"/>
      <c r="CY83" s="6"/>
      <c r="CZ83" s="6"/>
      <c r="DA83" s="6"/>
      <c r="DB83" s="6"/>
      <c r="DO83" s="16">
        <v>0.1</v>
      </c>
      <c r="DP83" t="s">
        <v>23</v>
      </c>
      <c r="DQ83">
        <v>11.517092312812933</v>
      </c>
      <c r="DR83">
        <v>11.534288429546537</v>
      </c>
      <c r="DS83">
        <v>11.568049238506529</v>
      </c>
      <c r="DT83">
        <v>11.617131614934717</v>
      </c>
      <c r="DU83">
        <v>11.679730990515282</v>
      </c>
      <c r="DV83" s="5">
        <v>11.753582659323349</v>
      </c>
      <c r="DW83" s="6">
        <v>11.836139871229937</v>
      </c>
      <c r="DX83" s="6">
        <v>11.924846633049473</v>
      </c>
      <c r="DY83" s="6">
        <v>12.017486239761487</v>
      </c>
      <c r="DZ83" s="7">
        <v>12.1125023381446</v>
      </c>
      <c r="EA83">
        <v>12.209069998931824</v>
      </c>
      <c r="EB83">
        <v>12.30666585340388</v>
      </c>
      <c r="EC83">
        <v>12.404239588103181</v>
      </c>
      <c r="ED83">
        <v>12.499790838962166</v>
      </c>
      <c r="EE83">
        <v>12.590464611963284</v>
      </c>
      <c r="EF83" s="5">
        <v>12.672922847422948</v>
      </c>
      <c r="EG83" s="6">
        <v>12.743768139755675</v>
      </c>
      <c r="EH83" s="6">
        <v>12.799906284104267</v>
      </c>
      <c r="EI83" s="6">
        <v>12.83881505280282</v>
      </c>
      <c r="EJ83" s="7">
        <v>12.858724425072912</v>
      </c>
      <c r="EL83" s="16">
        <v>0.1</v>
      </c>
      <c r="EM83" t="s">
        <v>23</v>
      </c>
      <c r="EN83">
        <v>10.63530513482759</v>
      </c>
      <c r="EO83">
        <v>10.633269130530586</v>
      </c>
      <c r="EP83">
        <v>10.628437003572682</v>
      </c>
      <c r="EQ83">
        <v>10.619356490955829</v>
      </c>
      <c r="ER83">
        <v>10.604038763500981</v>
      </c>
      <c r="ES83" s="5">
        <v>10.580238461299</v>
      </c>
      <c r="ET83" s="6">
        <v>10.545902569617519</v>
      </c>
      <c r="EU83" s="6">
        <v>10.499811966948542</v>
      </c>
      <c r="EV83" s="6">
        <v>10.442356108025594</v>
      </c>
      <c r="EW83" s="7">
        <v>10.376195323536466</v>
      </c>
      <c r="EX83">
        <v>10.306303682450473</v>
      </c>
      <c r="EY83">
        <v>10.238828112503446</v>
      </c>
      <c r="EZ83">
        <v>10.178996378256173</v>
      </c>
      <c r="FA83">
        <v>10.129889000132229</v>
      </c>
      <c r="FB83">
        <v>10.092356308317381</v>
      </c>
      <c r="FC83" s="5">
        <v>10.065572224850243</v>
      </c>
      <c r="FD83" s="6">
        <v>10.047750046330561</v>
      </c>
      <c r="FE83" s="6">
        <v>10.036778456475043</v>
      </c>
      <c r="FF83" s="6">
        <v>10.030703170037729</v>
      </c>
      <c r="FG83" s="7">
        <v>10.028056116489648</v>
      </c>
      <c r="FI83" s="16">
        <v>0.1</v>
      </c>
      <c r="FJ83" t="s">
        <v>23</v>
      </c>
      <c r="FK83">
        <v>12.832870627683441</v>
      </c>
      <c r="FL83">
        <v>12.864114162826771</v>
      </c>
      <c r="FM83">
        <v>12.925807580535272</v>
      </c>
      <c r="FN83">
        <v>13.016361424837362</v>
      </c>
      <c r="FO83">
        <v>13.133393228069767</v>
      </c>
      <c r="FP83" s="5">
        <v>13.273749525905712</v>
      </c>
      <c r="FQ83" s="6">
        <v>13.433567910864433</v>
      </c>
      <c r="FR83" s="6">
        <v>13.608403001874063</v>
      </c>
      <c r="FS83" s="6">
        <v>13.793433326488735</v>
      </c>
      <c r="FT83" s="7">
        <v>13.983739020397923</v>
      </c>
      <c r="FU83">
        <v>14.174586571217459</v>
      </c>
      <c r="FV83">
        <v>14.361601057945975</v>
      </c>
      <c r="FW83">
        <v>14.540740418730779</v>
      </c>
      <c r="FX83">
        <v>14.708184203757384</v>
      </c>
      <c r="FY83">
        <v>14.860255600182906</v>
      </c>
      <c r="FZ83" s="5">
        <v>14.993434817810011</v>
      </c>
      <c r="GA83" s="6">
        <v>15.104458436894635</v>
      </c>
      <c r="GB83" s="6">
        <v>15.19046662028151</v>
      </c>
      <c r="GC83" s="6">
        <v>15.249157254439101</v>
      </c>
      <c r="GD83" s="7">
        <v>15.278917649565139</v>
      </c>
    </row>
    <row r="84" spans="1:186" ht="15.75" thickBot="1">
      <c r="A84" s="16">
        <v>0.1</v>
      </c>
      <c r="B84" t="s">
        <v>24</v>
      </c>
      <c r="C84">
        <v>12.526055979426541</v>
      </c>
      <c r="D84">
        <v>12.555507172448271</v>
      </c>
      <c r="E84">
        <v>12.613667655482294</v>
      </c>
      <c r="F84">
        <v>12.699068672663749</v>
      </c>
      <c r="G84">
        <v>12.809550120361006</v>
      </c>
      <c r="H84" s="12">
        <v>12.94232586318302</v>
      </c>
      <c r="I84" s="13">
        <v>13.094088448476411</v>
      </c>
      <c r="J84" s="13">
        <v>13.261155737895926</v>
      </c>
      <c r="K84" s="13">
        <v>13.439643536717652</v>
      </c>
      <c r="L84" s="14">
        <v>13.625618489118004</v>
      </c>
      <c r="M84">
        <v>13.81515940716058</v>
      </c>
      <c r="N84">
        <v>14.004275175782805</v>
      </c>
      <c r="O84">
        <v>14.188740170368627</v>
      </c>
      <c r="P84">
        <v>14.364039658269961</v>
      </c>
      <c r="Q84">
        <v>14.525485574758248</v>
      </c>
      <c r="R84" s="12">
        <v>14.668447343637238</v>
      </c>
      <c r="S84" s="13">
        <v>14.788618382037493</v>
      </c>
      <c r="T84" s="13">
        <v>14.88226217186293</v>
      </c>
      <c r="U84" s="13">
        <v>14.946410994621308</v>
      </c>
      <c r="V84" s="14">
        <v>14.97901018711187</v>
      </c>
      <c r="BE84" s="16">
        <v>0.1</v>
      </c>
      <c r="BF84" t="s">
        <v>24</v>
      </c>
      <c r="BG84">
        <v>10.292220825739575</v>
      </c>
      <c r="BH84">
        <v>10.296428328056905</v>
      </c>
      <c r="BI84">
        <v>10.304207947974932</v>
      </c>
      <c r="BJ84">
        <v>10.314354047536797</v>
      </c>
      <c r="BK84">
        <v>10.325229716735846</v>
      </c>
      <c r="BL84" s="12">
        <v>10.334993190344385</v>
      </c>
      <c r="BM84" s="13">
        <v>10.341920292876232</v>
      </c>
      <c r="BN84" s="13">
        <v>10.344807142666113</v>
      </c>
      <c r="BO84" s="13">
        <v>10.343382963877602</v>
      </c>
      <c r="BP84" s="14">
        <v>10.338579581330112</v>
      </c>
      <c r="BQ84">
        <v>10.332436598251647</v>
      </c>
      <c r="BR84">
        <v>10.32749284786636</v>
      </c>
      <c r="BS84">
        <v>10.325861176371626</v>
      </c>
      <c r="BT84">
        <v>10.328584768537494</v>
      </c>
      <c r="BU84">
        <v>10.335491645936408</v>
      </c>
      <c r="BV84" s="12">
        <v>10.345422449710657</v>
      </c>
      <c r="BW84" s="13">
        <v>10.356626411134421</v>
      </c>
      <c r="BX84" s="13">
        <v>10.367174893080289</v>
      </c>
      <c r="BY84" s="13">
        <v>10.375314856886124</v>
      </c>
      <c r="BZ84" s="14">
        <v>10.379734068607133</v>
      </c>
      <c r="CB84" s="16">
        <v>0.1</v>
      </c>
      <c r="CC84" t="s">
        <v>24</v>
      </c>
      <c r="CD84">
        <v>12.565869723438608</v>
      </c>
      <c r="CE84">
        <v>12.59834173279245</v>
      </c>
      <c r="CF84">
        <v>12.662485556063071</v>
      </c>
      <c r="CG84">
        <v>12.756703978061788</v>
      </c>
      <c r="CH84">
        <v>12.878614602112023</v>
      </c>
      <c r="CI84" s="12">
        <v>13.025080790807426</v>
      </c>
      <c r="CJ84" s="13">
        <v>13.192275505270715</v>
      </c>
      <c r="CK84" s="13">
        <v>13.375791498286691</v>
      </c>
      <c r="CL84" s="13">
        <v>13.570804008970025</v>
      </c>
      <c r="CM84" s="14">
        <v>13.772274764163727</v>
      </c>
      <c r="CN84">
        <v>13.975160745298004</v>
      </c>
      <c r="CO84">
        <v>14.174573630131608</v>
      </c>
      <c r="CP84">
        <v>14.365856490090406</v>
      </c>
      <c r="CQ84">
        <v>14.544607902369474</v>
      </c>
      <c r="CR84">
        <v>14.706701787689592</v>
      </c>
      <c r="CS84" s="12">
        <v>14.848335228495671</v>
      </c>
      <c r="CT84" s="13">
        <v>14.966110211287168</v>
      </c>
      <c r="CU84" s="13">
        <v>15.057136589730911</v>
      </c>
      <c r="CV84" s="13">
        <v>15.119137330831942</v>
      </c>
      <c r="CW84" s="14">
        <v>15.150539442049096</v>
      </c>
      <c r="CX84" s="6"/>
      <c r="CY84" s="6"/>
      <c r="CZ84" s="6"/>
      <c r="DA84" s="6"/>
      <c r="DB84" s="6"/>
      <c r="DO84" s="16">
        <v>0.1</v>
      </c>
      <c r="DP84" t="s">
        <v>24</v>
      </c>
      <c r="DQ84">
        <v>11.170016629354208</v>
      </c>
      <c r="DR84">
        <v>11.187811197109747</v>
      </c>
      <c r="DS84">
        <v>11.222844892682089</v>
      </c>
      <c r="DT84">
        <v>11.274027259692412</v>
      </c>
      <c r="DU84">
        <v>11.339779749845551</v>
      </c>
      <c r="DV84" s="12">
        <v>11.418119440775204</v>
      </c>
      <c r="DW84" s="13">
        <v>11.50678925233775</v>
      </c>
      <c r="DX84" s="13">
        <v>11.603434288091417</v>
      </c>
      <c r="DY84" s="13">
        <v>11.705799011521593</v>
      </c>
      <c r="DZ84" s="14">
        <v>11.811880302190703</v>
      </c>
      <c r="EA84">
        <v>11.919937462844581</v>
      </c>
      <c r="EB84">
        <v>12.028289397215318</v>
      </c>
      <c r="EC84">
        <v>12.134985040844002</v>
      </c>
      <c r="ED84">
        <v>12.23761479556339</v>
      </c>
      <c r="EE84">
        <v>12.333351994698598</v>
      </c>
      <c r="EF84" s="12">
        <v>12.419156175793086</v>
      </c>
      <c r="EG84" s="13">
        <v>12.492036260844818</v>
      </c>
      <c r="EH84" s="13">
        <v>12.549301411100757</v>
      </c>
      <c r="EI84" s="13">
        <v>12.588764915912522</v>
      </c>
      <c r="EJ84" s="14">
        <v>12.608891671601443</v>
      </c>
      <c r="EL84" s="16">
        <v>0.1</v>
      </c>
      <c r="EM84" t="s">
        <v>24</v>
      </c>
      <c r="EN84">
        <v>10.285437597695607</v>
      </c>
      <c r="EO84">
        <v>10.285209055676738</v>
      </c>
      <c r="EP84">
        <v>10.284196200213641</v>
      </c>
      <c r="EQ84">
        <v>10.281352882996208</v>
      </c>
      <c r="ER84">
        <v>10.275282541288618</v>
      </c>
      <c r="ES84" s="12">
        <v>10.264467067900327</v>
      </c>
      <c r="ET84" s="13">
        <v>10.247593828401406</v>
      </c>
      <c r="EU84" s="13">
        <v>10.223964795412773</v>
      </c>
      <c r="EV84" s="13">
        <v>10.19391522381213</v>
      </c>
      <c r="EW84" s="14">
        <v>10.159082602349326</v>
      </c>
      <c r="EX84">
        <v>10.122296109923811</v>
      </c>
      <c r="EY84">
        <v>10.086930860363021</v>
      </c>
      <c r="EZ84">
        <v>10.055931106886803</v>
      </c>
      <c r="FA84">
        <v>10.031123714864114</v>
      </c>
      <c r="FB84">
        <v>10.013047037123068</v>
      </c>
      <c r="FC84" s="12">
        <v>10.00116603450329</v>
      </c>
      <c r="FD84" s="13">
        <v>9.9942616769150163</v>
      </c>
      <c r="FE84" s="13">
        <v>9.9908395400264514</v>
      </c>
      <c r="FF84" s="13">
        <v>9.989478333003051</v>
      </c>
      <c r="FG84" s="14">
        <v>9.989090298042111</v>
      </c>
      <c r="FI84" s="16">
        <v>0.1</v>
      </c>
      <c r="FJ84" t="s">
        <v>24</v>
      </c>
      <c r="FK84">
        <v>12.565869723438608</v>
      </c>
      <c r="FL84">
        <v>12.59834173279245</v>
      </c>
      <c r="FM84">
        <v>12.662485556063071</v>
      </c>
      <c r="FN84">
        <v>12.756703978061788</v>
      </c>
      <c r="FO84">
        <v>12.878614602112023</v>
      </c>
      <c r="FP84" s="12">
        <v>13.025080790807426</v>
      </c>
      <c r="FQ84" s="13">
        <v>13.192275505270715</v>
      </c>
      <c r="FR84" s="13">
        <v>13.375791498286691</v>
      </c>
      <c r="FS84" s="13">
        <v>13.570804008970025</v>
      </c>
      <c r="FT84" s="14">
        <v>13.772274764163727</v>
      </c>
      <c r="FU84">
        <v>13.975160745298004</v>
      </c>
      <c r="FV84">
        <v>14.174573630131608</v>
      </c>
      <c r="FW84">
        <v>14.365856490090406</v>
      </c>
      <c r="FX84">
        <v>14.544607902369474</v>
      </c>
      <c r="FY84">
        <v>14.706701787689592</v>
      </c>
      <c r="FZ84" s="12">
        <v>14.848335228495671</v>
      </c>
      <c r="GA84" s="13">
        <v>14.966110211287168</v>
      </c>
      <c r="GB84" s="13">
        <v>15.057136589730911</v>
      </c>
      <c r="GC84" s="13">
        <v>15.119137330831942</v>
      </c>
      <c r="GD84" s="14">
        <v>15.150539442049096</v>
      </c>
    </row>
    <row r="85" spans="1:186">
      <c r="A85" s="16">
        <v>0</v>
      </c>
      <c r="B85" t="s">
        <v>25</v>
      </c>
      <c r="C85">
        <v>12.338290928303181</v>
      </c>
      <c r="D85">
        <v>12.368840708922642</v>
      </c>
      <c r="E85">
        <v>12.429210105891119</v>
      </c>
      <c r="F85">
        <v>12.51795326894934</v>
      </c>
      <c r="G85">
        <v>12.632940777245706</v>
      </c>
      <c r="H85">
        <v>12.771414394379457</v>
      </c>
      <c r="I85">
        <v>12.930068475955599</v>
      </c>
      <c r="J85">
        <v>13.105156638051533</v>
      </c>
      <c r="K85">
        <v>13.292611837547325</v>
      </c>
      <c r="L85">
        <v>13.488155254765763</v>
      </c>
      <c r="M85">
        <v>13.687363767095871</v>
      </c>
      <c r="N85">
        <v>13.885682942281347</v>
      </c>
      <c r="O85">
        <v>14.078418224369567</v>
      </c>
      <c r="P85">
        <v>14.260773973459017</v>
      </c>
      <c r="Q85">
        <v>14.427971116266546</v>
      </c>
      <c r="R85">
        <v>14.57542593615317</v>
      </c>
      <c r="S85">
        <v>14.69895283380834</v>
      </c>
      <c r="T85">
        <v>14.794957787137262</v>
      </c>
      <c r="U85">
        <v>14.860601652820506</v>
      </c>
      <c r="V85">
        <v>14.893923815711327</v>
      </c>
      <c r="BE85" s="16">
        <v>0</v>
      </c>
      <c r="BF85" t="s">
        <v>25</v>
      </c>
      <c r="BG85">
        <v>10.02508601921347</v>
      </c>
      <c r="BH85">
        <v>10.030991196095423</v>
      </c>
      <c r="BI85">
        <v>10.042289661355053</v>
      </c>
      <c r="BJ85">
        <v>10.05801499162661</v>
      </c>
      <c r="BK85">
        <v>10.076863154562785</v>
      </c>
      <c r="BL85">
        <v>10.097370150131505</v>
      </c>
      <c r="BM85">
        <v>10.118143402125176</v>
      </c>
      <c r="BN85">
        <v>10.138121105682142</v>
      </c>
      <c r="BO85">
        <v>10.156803447236697</v>
      </c>
      <c r="BP85">
        <v>10.174366972437422</v>
      </c>
      <c r="BQ85">
        <v>10.191566590896414</v>
      </c>
      <c r="BR85">
        <v>10.209393701336966</v>
      </c>
      <c r="BS85">
        <v>10.228608229523473</v>
      </c>
      <c r="BT85">
        <v>10.249382482663497</v>
      </c>
      <c r="BU85">
        <v>10.271183263974327</v>
      </c>
      <c r="BV85">
        <v>10.292872200780483</v>
      </c>
      <c r="BW85">
        <v>10.312936762331802</v>
      </c>
      <c r="BX85">
        <v>10.329764808760688</v>
      </c>
      <c r="BY85">
        <v>10.341902345644252</v>
      </c>
      <c r="BZ85">
        <v>10.348261140542883</v>
      </c>
      <c r="CB85" s="16">
        <v>0</v>
      </c>
      <c r="CC85" t="s">
        <v>25</v>
      </c>
      <c r="CD85">
        <v>12.375625751476651</v>
      </c>
      <c r="CE85">
        <v>12.408948949890712</v>
      </c>
      <c r="CF85">
        <v>12.474789131389002</v>
      </c>
      <c r="CG85">
        <v>12.571540249749047</v>
      </c>
      <c r="CH85">
        <v>12.696813422347464</v>
      </c>
      <c r="CI85">
        <v>12.847472244845925</v>
      </c>
      <c r="CJ85">
        <v>13.019695894806423</v>
      </c>
      <c r="CK85">
        <v>13.209078182893281</v>
      </c>
      <c r="CL85">
        <v>13.41076490845038</v>
      </c>
      <c r="CM85">
        <v>13.619621189554744</v>
      </c>
      <c r="CN85">
        <v>13.830407710354747</v>
      </c>
      <c r="CO85">
        <v>14.037938147779258</v>
      </c>
      <c r="CP85">
        <v>14.237199499181958</v>
      </c>
      <c r="CQ85">
        <v>14.42344033854091</v>
      </c>
      <c r="CR85">
        <v>14.592244371612839</v>
      </c>
      <c r="CS85">
        <v>14.739604671922377</v>
      </c>
      <c r="CT85">
        <v>14.862004518856867</v>
      </c>
      <c r="CU85">
        <v>14.956501736803741</v>
      </c>
      <c r="CV85">
        <v>15.020808731037526</v>
      </c>
      <c r="CW85">
        <v>15.053359897341855</v>
      </c>
      <c r="DO85" s="16">
        <v>0</v>
      </c>
      <c r="DP85" t="s">
        <v>25</v>
      </c>
      <c r="DQ85">
        <v>10.911779174136994</v>
      </c>
      <c r="DR85">
        <v>10.929659586965995</v>
      </c>
      <c r="DS85">
        <v>10.964922771908439</v>
      </c>
      <c r="DT85">
        <v>11.016591551402833</v>
      </c>
      <c r="DU85">
        <v>11.08324846008435</v>
      </c>
      <c r="DV85">
        <v>11.163100576861989</v>
      </c>
      <c r="DW85">
        <v>11.25407221739623</v>
      </c>
      <c r="DX85">
        <v>11.353920055902174</v>
      </c>
      <c r="DY85">
        <v>11.460351268373357</v>
      </c>
      <c r="DZ85">
        <v>11.571108879699004</v>
      </c>
      <c r="EA85">
        <v>11.683982522225328</v>
      </c>
      <c r="EB85">
        <v>11.796728339185902</v>
      </c>
      <c r="EC85">
        <v>11.906946457634515</v>
      </c>
      <c r="ED85">
        <v>12.012016823653482</v>
      </c>
      <c r="EE85">
        <v>12.109141941364173</v>
      </c>
      <c r="EF85">
        <v>12.195479051965629</v>
      </c>
      <c r="EG85">
        <v>12.268316327813507</v>
      </c>
      <c r="EH85">
        <v>12.325251354737119</v>
      </c>
      <c r="EI85">
        <v>12.364345432218737</v>
      </c>
      <c r="EJ85">
        <v>12.38424137255711</v>
      </c>
      <c r="EL85" s="16">
        <v>0</v>
      </c>
      <c r="EM85" t="s">
        <v>25</v>
      </c>
      <c r="EN85">
        <v>10.042309859955735</v>
      </c>
      <c r="EO85">
        <v>10.043453134840933</v>
      </c>
      <c r="EP85">
        <v>10.045326277613022</v>
      </c>
      <c r="EQ85">
        <v>10.047158711502641</v>
      </c>
      <c r="ER85">
        <v>10.047937701506303</v>
      </c>
      <c r="ES85">
        <v>10.046583790413754</v>
      </c>
      <c r="ET85">
        <v>10.042180092082015</v>
      </c>
      <c r="EU85">
        <v>10.034229441080324</v>
      </c>
      <c r="EV85">
        <v>10.022881898450631</v>
      </c>
      <c r="EW85">
        <v>10.009040939194239</v>
      </c>
      <c r="EX85">
        <v>9.9942491040987811</v>
      </c>
      <c r="EY85">
        <v>9.9803198092837793</v>
      </c>
      <c r="EZ85">
        <v>9.9688367500046624</v>
      </c>
      <c r="FA85">
        <v>9.9607671655097718</v>
      </c>
      <c r="FB85">
        <v>9.9563198415622622</v>
      </c>
      <c r="FC85">
        <v>9.9550272753077529</v>
      </c>
      <c r="FD85">
        <v>9.9559621208817823</v>
      </c>
      <c r="FE85">
        <v>9.9579989826660746</v>
      </c>
      <c r="FF85">
        <v>9.9600607193487569</v>
      </c>
      <c r="FG85">
        <v>9.9613163531431166</v>
      </c>
      <c r="FI85" s="16">
        <v>0</v>
      </c>
      <c r="FJ85" t="s">
        <v>25</v>
      </c>
      <c r="FK85">
        <v>12.375625751476651</v>
      </c>
      <c r="FL85">
        <v>12.408948949890712</v>
      </c>
      <c r="FM85">
        <v>12.474789131389002</v>
      </c>
      <c r="FN85">
        <v>12.571540249749047</v>
      </c>
      <c r="FO85">
        <v>12.696813422347464</v>
      </c>
      <c r="FP85">
        <v>12.847472244845925</v>
      </c>
      <c r="FQ85">
        <v>13.019695894806423</v>
      </c>
      <c r="FR85">
        <v>13.209078182893281</v>
      </c>
      <c r="FS85">
        <v>13.41076490845038</v>
      </c>
      <c r="FT85">
        <v>13.619621189554744</v>
      </c>
      <c r="FU85">
        <v>13.830407710354747</v>
      </c>
      <c r="FV85">
        <v>14.037938147779258</v>
      </c>
      <c r="FW85">
        <v>14.237199499181958</v>
      </c>
      <c r="FX85">
        <v>14.42344033854091</v>
      </c>
      <c r="FY85">
        <v>14.592244371612839</v>
      </c>
      <c r="FZ85">
        <v>14.739604671922377</v>
      </c>
      <c r="GA85">
        <v>14.862004518856867</v>
      </c>
      <c r="GB85">
        <v>14.956501736803741</v>
      </c>
      <c r="GC85">
        <v>15.020808731037526</v>
      </c>
      <c r="GD85">
        <v>15.053359897341855</v>
      </c>
    </row>
    <row r="86" spans="1:186" ht="15.75" thickBot="1">
      <c r="A86" s="15">
        <v>0</v>
      </c>
      <c r="B86" t="s">
        <v>26</v>
      </c>
      <c r="C86">
        <v>12.21830726929824</v>
      </c>
      <c r="D86">
        <v>12.24956260477777</v>
      </c>
      <c r="E86">
        <v>12.311347986799676</v>
      </c>
      <c r="F86">
        <v>12.402226276436389</v>
      </c>
      <c r="G86">
        <v>12.520077310166354</v>
      </c>
      <c r="H86">
        <v>12.662144977453924</v>
      </c>
      <c r="I86">
        <v>12.825104355638429</v>
      </c>
      <c r="J86">
        <v>13.005147086889023</v>
      </c>
      <c r="K86">
        <v>13.198077458738991</v>
      </c>
      <c r="L86">
        <v>13.39940629178373</v>
      </c>
      <c r="M86">
        <v>13.604429659659429</v>
      </c>
      <c r="N86">
        <v>13.808289773314142</v>
      </c>
      <c r="O86">
        <v>14.006034245079725</v>
      </c>
      <c r="P86">
        <v>14.192701396582267</v>
      </c>
      <c r="Q86">
        <v>14.363445552955739</v>
      </c>
      <c r="R86">
        <v>14.513695112904598</v>
      </c>
      <c r="S86">
        <v>14.639323922014295</v>
      </c>
      <c r="T86">
        <v>14.736815348903322</v>
      </c>
      <c r="U86">
        <v>14.803403607888244</v>
      </c>
      <c r="V86">
        <v>14.837183318386913</v>
      </c>
      <c r="BE86" s="15">
        <v>0</v>
      </c>
      <c r="BF86" t="s">
        <v>26</v>
      </c>
      <c r="BG86">
        <v>9.8525978656567297</v>
      </c>
      <c r="BH86">
        <v>9.8596705867083685</v>
      </c>
      <c r="BI86">
        <v>9.873378172305884</v>
      </c>
      <c r="BJ86">
        <v>9.8928945510447068</v>
      </c>
      <c r="BK86">
        <v>9.9171034708884189</v>
      </c>
      <c r="BL86">
        <v>9.9447400980306622</v>
      </c>
      <c r="BM86">
        <v>9.9745634583813292</v>
      </c>
      <c r="BN86">
        <v>10.005534047069608</v>
      </c>
      <c r="BO86">
        <v>10.036955293136895</v>
      </c>
      <c r="BP86">
        <v>10.068527302887466</v>
      </c>
      <c r="BQ86">
        <v>10.100270932693535</v>
      </c>
      <c r="BR86">
        <v>10.13232349543053</v>
      </c>
      <c r="BS86">
        <v>10.164675977787979</v>
      </c>
      <c r="BT86">
        <v>10.196964294399903</v>
      </c>
      <c r="BU86">
        <v>10.228388485883539</v>
      </c>
      <c r="BV86">
        <v>10.257766648665386</v>
      </c>
      <c r="BW86">
        <v>10.283685482319118</v>
      </c>
      <c r="BX86">
        <v>10.304696280925924</v>
      </c>
      <c r="BY86">
        <v>10.319512035997374</v>
      </c>
      <c r="BZ86">
        <v>10.327174783241212</v>
      </c>
      <c r="CB86" s="15">
        <v>0</v>
      </c>
      <c r="CC86" t="s">
        <v>26</v>
      </c>
      <c r="CD86">
        <v>12.253745253815952</v>
      </c>
      <c r="CE86">
        <v>12.287599207302147</v>
      </c>
      <c r="CF86">
        <v>12.354496261153374</v>
      </c>
      <c r="CG86">
        <v>12.452822910010683</v>
      </c>
      <c r="CH86">
        <v>12.580182807361039</v>
      </c>
      <c r="CI86">
        <v>12.733434236073949</v>
      </c>
      <c r="CJ86">
        <v>12.908752318360239</v>
      </c>
      <c r="CK86">
        <v>13.101721607850866</v>
      </c>
      <c r="CL86">
        <v>13.307460238104374</v>
      </c>
      <c r="CM86">
        <v>13.520769712642666</v>
      </c>
      <c r="CN86">
        <v>13.736296949401599</v>
      </c>
      <c r="CO86">
        <v>13.948691513700281</v>
      </c>
      <c r="CP86">
        <v>14.152744875543243</v>
      </c>
      <c r="CQ86">
        <v>14.343508407406409</v>
      </c>
      <c r="CR86">
        <v>14.516394507775519</v>
      </c>
      <c r="CS86">
        <v>14.667267200370238</v>
      </c>
      <c r="CT86">
        <v>14.792526088550032</v>
      </c>
      <c r="CU86">
        <v>14.889183750951064</v>
      </c>
      <c r="CV86">
        <v>14.954933883315867</v>
      </c>
      <c r="CW86">
        <v>14.988206451711516</v>
      </c>
      <c r="DO86" s="15">
        <v>0</v>
      </c>
      <c r="DP86" t="s">
        <v>26</v>
      </c>
      <c r="DQ86">
        <v>10.731835547830183</v>
      </c>
      <c r="DR86">
        <v>10.749312582514474</v>
      </c>
      <c r="DS86">
        <v>10.783814213820122</v>
      </c>
      <c r="DT86">
        <v>10.834450848670125</v>
      </c>
      <c r="DU86">
        <v>10.899927706476603</v>
      </c>
      <c r="DV86">
        <v>10.978595056118703</v>
      </c>
      <c r="DW86">
        <v>11.068516156770432</v>
      </c>
      <c r="DX86">
        <v>11.167547215312391</v>
      </c>
      <c r="DY86">
        <v>11.273416308183736</v>
      </c>
      <c r="DZ86">
        <v>11.383781992073303</v>
      </c>
      <c r="EA86">
        <v>11.496253851976116</v>
      </c>
      <c r="EB86">
        <v>11.608373253220938</v>
      </c>
      <c r="EC86">
        <v>11.717580279807688</v>
      </c>
      <c r="ED86">
        <v>11.821209992698552</v>
      </c>
      <c r="EE86">
        <v>11.916543138901547</v>
      </c>
      <c r="EF86">
        <v>12.00090743244937</v>
      </c>
      <c r="EG86">
        <v>12.071807913225237</v>
      </c>
      <c r="EH86">
        <v>12.127062005200267</v>
      </c>
      <c r="EI86">
        <v>12.164920461024584</v>
      </c>
      <c r="EJ86">
        <v>12.184162932994822</v>
      </c>
      <c r="EL86" s="15">
        <v>0</v>
      </c>
      <c r="EM86" t="s">
        <v>26</v>
      </c>
      <c r="EN86">
        <v>9.8940056433439754</v>
      </c>
      <c r="EO86">
        <v>9.8960132414802864</v>
      </c>
      <c r="EP86">
        <v>9.8997071374485976</v>
      </c>
      <c r="EQ86">
        <v>9.9044914340524706</v>
      </c>
      <c r="ER86">
        <v>9.9095881343946886</v>
      </c>
      <c r="ES86">
        <v>9.9141712147433552</v>
      </c>
      <c r="ET86">
        <v>9.9175302663808065</v>
      </c>
      <c r="EU86">
        <v>9.9192385668923446</v>
      </c>
      <c r="EV86">
        <v>9.919284265458856</v>
      </c>
      <c r="EW86">
        <v>9.9181123374442368</v>
      </c>
      <c r="EX86">
        <v>9.916534080968356</v>
      </c>
      <c r="EY86">
        <v>9.9155046380748413</v>
      </c>
      <c r="EZ86">
        <v>9.9158391869989906</v>
      </c>
      <c r="FA86">
        <v>9.9179824255199538</v>
      </c>
      <c r="FB86">
        <v>9.9219065096977488</v>
      </c>
      <c r="FC86">
        <v>9.9271442594286352</v>
      </c>
      <c r="FD86">
        <v>9.9329192604904222</v>
      </c>
      <c r="FE86">
        <v>9.9383219667770923</v>
      </c>
      <c r="FF86">
        <v>9.9424884353467906</v>
      </c>
      <c r="FG86">
        <v>9.9447521924173881</v>
      </c>
      <c r="FI86" s="15">
        <v>0</v>
      </c>
      <c r="FJ86" t="s">
        <v>26</v>
      </c>
      <c r="FK86">
        <v>12.253745253815952</v>
      </c>
      <c r="FL86">
        <v>12.287599207302147</v>
      </c>
      <c r="FM86">
        <v>12.354496261153374</v>
      </c>
      <c r="FN86">
        <v>12.452822910010683</v>
      </c>
      <c r="FO86">
        <v>12.580182807361039</v>
      </c>
      <c r="FP86">
        <v>12.733434236073949</v>
      </c>
      <c r="FQ86">
        <v>12.908752318360239</v>
      </c>
      <c r="FR86">
        <v>13.101721607850866</v>
      </c>
      <c r="FS86">
        <v>13.307460238104374</v>
      </c>
      <c r="FT86">
        <v>13.520769712642666</v>
      </c>
      <c r="FU86">
        <v>13.736296949401599</v>
      </c>
      <c r="FV86">
        <v>13.948691513700281</v>
      </c>
      <c r="FW86">
        <v>14.152744875543243</v>
      </c>
      <c r="FX86">
        <v>14.343508407406409</v>
      </c>
      <c r="FY86">
        <v>14.516394507775519</v>
      </c>
      <c r="FZ86">
        <v>14.667267200370238</v>
      </c>
      <c r="GA86">
        <v>14.792526088550032</v>
      </c>
      <c r="GB86">
        <v>14.889183750951064</v>
      </c>
      <c r="GC86">
        <v>14.954933883315867</v>
      </c>
      <c r="GD86">
        <v>14.988206451711516</v>
      </c>
    </row>
    <row r="87" spans="1:186">
      <c r="A87">
        <v>0.04</v>
      </c>
      <c r="B87" t="s">
        <v>27</v>
      </c>
      <c r="C87">
        <v>12.159910432130864</v>
      </c>
      <c r="D87">
        <v>12.191509549639353</v>
      </c>
      <c r="E87">
        <v>12.253984006038792</v>
      </c>
      <c r="F87">
        <v>12.345899011476908</v>
      </c>
      <c r="G87">
        <v>12.465135740428503</v>
      </c>
      <c r="H87">
        <v>12.608934549882489</v>
      </c>
      <c r="I87">
        <v>12.773955549031564</v>
      </c>
      <c r="J87">
        <v>12.956354980243306</v>
      </c>
      <c r="K87">
        <v>13.151872196815875</v>
      </c>
      <c r="L87">
        <v>13.355919279300034</v>
      </c>
      <c r="M87">
        <v>13.563666371922094</v>
      </c>
      <c r="N87">
        <v>13.770122452534231</v>
      </c>
      <c r="O87">
        <v>13.970220890099863</v>
      </c>
      <c r="P87">
        <v>14.158923685671134</v>
      </c>
      <c r="Q87">
        <v>14.331351412953582</v>
      </c>
      <c r="R87">
        <v>14.482934065108315</v>
      </c>
      <c r="S87">
        <v>14.609569647617256</v>
      </c>
      <c r="T87">
        <v>14.707775295617019</v>
      </c>
      <c r="U87">
        <v>14.774818275629016</v>
      </c>
      <c r="V87">
        <v>14.808818556210582</v>
      </c>
      <c r="BE87">
        <v>0.04</v>
      </c>
      <c r="BF87" t="s">
        <v>27</v>
      </c>
      <c r="BG87">
        <v>9.7680794227648367</v>
      </c>
      <c r="BH87">
        <v>9.7757450308135621</v>
      </c>
      <c r="BI87">
        <v>9.7906726763648066</v>
      </c>
      <c r="BJ87">
        <v>9.8121003733145269</v>
      </c>
      <c r="BK87">
        <v>9.8389953544793372</v>
      </c>
      <c r="BL87">
        <v>9.8701771095379716</v>
      </c>
      <c r="BM87">
        <v>9.9044615046553073</v>
      </c>
      <c r="BN87">
        <v>9.9408019375377723</v>
      </c>
      <c r="BO87">
        <v>9.9783942926994538</v>
      </c>
      <c r="BP87">
        <v>10.016710201109646</v>
      </c>
      <c r="BQ87">
        <v>10.055435992491407</v>
      </c>
      <c r="BR87">
        <v>10.094326573616144</v>
      </c>
      <c r="BS87">
        <v>10.133023712132013</v>
      </c>
      <c r="BT87">
        <v>10.170909390232397</v>
      </c>
      <c r="BU87">
        <v>10.207046012182689</v>
      </c>
      <c r="BV87">
        <v>10.240215840606821</v>
      </c>
      <c r="BW87">
        <v>10.269039131041946</v>
      </c>
      <c r="BX87">
        <v>10.292135257847816</v>
      </c>
      <c r="BY87">
        <v>10.308290972036081</v>
      </c>
      <c r="BZ87">
        <v>10.316607498125302</v>
      </c>
      <c r="CB87">
        <v>0.84</v>
      </c>
      <c r="CC87" t="s">
        <v>27</v>
      </c>
      <c r="CD87">
        <v>12.194325339505605</v>
      </c>
      <c r="CE87">
        <v>12.228433000870206</v>
      </c>
      <c r="CF87">
        <v>12.295834953180945</v>
      </c>
      <c r="CG87">
        <v>12.394913480351581</v>
      </c>
      <c r="CH87">
        <v>12.523267586860774</v>
      </c>
      <c r="CI87">
        <v>12.677751383419336</v>
      </c>
      <c r="CJ87">
        <v>12.854535825327469</v>
      </c>
      <c r="CK87">
        <v>13.049198446438393</v>
      </c>
      <c r="CL87">
        <v>13.256841950470147</v>
      </c>
      <c r="CM87">
        <v>13.472236944179311</v>
      </c>
      <c r="CN87">
        <v>13.689978515452674</v>
      </c>
      <c r="CO87">
        <v>13.90464345148189</v>
      </c>
      <c r="CP87">
        <v>14.110936657739353</v>
      </c>
      <c r="CQ87">
        <v>14.303820885297478</v>
      </c>
      <c r="CR87">
        <v>14.478629425470542</v>
      </c>
      <c r="CS87">
        <v>14.631164327275773</v>
      </c>
      <c r="CT87">
        <v>14.757782681541828</v>
      </c>
      <c r="CU87">
        <v>14.855471915622116</v>
      </c>
      <c r="CV87">
        <v>14.921913336306067</v>
      </c>
      <c r="CW87">
        <v>14.955532167187878</v>
      </c>
      <c r="DO87">
        <v>0.04</v>
      </c>
      <c r="DP87" t="s">
        <v>27</v>
      </c>
      <c r="DQ87">
        <v>10.621378753013351</v>
      </c>
      <c r="DR87">
        <v>10.637997212995517</v>
      </c>
      <c r="DS87">
        <v>10.670818939504477</v>
      </c>
      <c r="DT87">
        <v>10.719026710443973</v>
      </c>
      <c r="DU87">
        <v>10.781428306611202</v>
      </c>
      <c r="DV87">
        <v>10.856497893144185</v>
      </c>
      <c r="DW87">
        <v>10.942430388270884</v>
      </c>
      <c r="DX87">
        <v>11.03720385532529</v>
      </c>
      <c r="DY87">
        <v>11.138640592881572</v>
      </c>
      <c r="DZ87">
        <v>11.244455042771321</v>
      </c>
      <c r="EA87">
        <v>11.352279541147682</v>
      </c>
      <c r="EB87">
        <v>11.459669492905503</v>
      </c>
      <c r="EC87">
        <v>11.564104055646679</v>
      </c>
      <c r="ED87">
        <v>11.663005786822618</v>
      </c>
      <c r="EE87">
        <v>11.753794238421074</v>
      </c>
      <c r="EF87">
        <v>11.833972745481347</v>
      </c>
      <c r="EG87">
        <v>11.901235846152638</v>
      </c>
      <c r="EH87">
        <v>11.953580886203493</v>
      </c>
      <c r="EI87">
        <v>11.989409477970495</v>
      </c>
      <c r="EJ87">
        <v>12.007609044636382</v>
      </c>
      <c r="EL87">
        <v>0.04</v>
      </c>
      <c r="EM87" t="s">
        <v>27</v>
      </c>
      <c r="EN87">
        <v>9.830396289678033</v>
      </c>
      <c r="EO87">
        <v>9.8327391628799621</v>
      </c>
      <c r="EP87">
        <v>9.8371564000928977</v>
      </c>
      <c r="EQ87">
        <v>9.8431508609648173</v>
      </c>
      <c r="ER87">
        <v>9.850074323826691</v>
      </c>
      <c r="ES87">
        <v>9.8572365863214859</v>
      </c>
      <c r="ET87">
        <v>9.864033217306611</v>
      </c>
      <c r="EU87">
        <v>9.8700696653064632</v>
      </c>
      <c r="EV87">
        <v>9.8752502380304747</v>
      </c>
      <c r="EW87">
        <v>9.8797976935818568</v>
      </c>
      <c r="EX87">
        <v>9.8841810350108688</v>
      </c>
      <c r="EY87">
        <v>9.8889596944761173</v>
      </c>
      <c r="EZ87">
        <v>9.8945916068803648</v>
      </c>
      <c r="FA87">
        <v>9.9012736400538444</v>
      </c>
      <c r="FB87">
        <v>9.9088644829061465</v>
      </c>
      <c r="FC87">
        <v>9.9169018912874662</v>
      </c>
      <c r="FD87">
        <v>9.9246947677935076</v>
      </c>
      <c r="FE87">
        <v>9.9314565740808405</v>
      </c>
      <c r="FF87">
        <v>9.9364470125463029</v>
      </c>
      <c r="FG87">
        <v>9.9390964554383903</v>
      </c>
      <c r="FI87">
        <v>0.84</v>
      </c>
      <c r="FJ87" t="s">
        <v>27</v>
      </c>
      <c r="FK87">
        <v>12.194325339505605</v>
      </c>
      <c r="FL87">
        <v>12.228433000870206</v>
      </c>
      <c r="FM87">
        <v>12.295834953180945</v>
      </c>
      <c r="FN87">
        <v>12.394913480351581</v>
      </c>
      <c r="FO87">
        <v>12.523267586860774</v>
      </c>
      <c r="FP87">
        <v>12.677751383419336</v>
      </c>
      <c r="FQ87">
        <v>12.854535825327469</v>
      </c>
      <c r="FR87">
        <v>13.049198446438393</v>
      </c>
      <c r="FS87">
        <v>13.256841950470147</v>
      </c>
      <c r="FT87">
        <v>13.472236944179311</v>
      </c>
      <c r="FU87">
        <v>13.689978515452674</v>
      </c>
      <c r="FV87">
        <v>13.90464345148189</v>
      </c>
      <c r="FW87">
        <v>14.110936657739353</v>
      </c>
      <c r="FX87">
        <v>14.303820885297478</v>
      </c>
      <c r="FY87">
        <v>14.478629425470542</v>
      </c>
      <c r="FZ87">
        <v>14.631164327275773</v>
      </c>
      <c r="GA87">
        <v>14.757782681541828</v>
      </c>
      <c r="GB87">
        <v>14.855471915622116</v>
      </c>
      <c r="GC87">
        <v>14.921913336306067</v>
      </c>
      <c r="GD87">
        <v>14.955532167187878</v>
      </c>
    </row>
    <row r="88" spans="1:186">
      <c r="A88" s="9">
        <v>0</v>
      </c>
      <c r="B88" t="s">
        <v>28</v>
      </c>
      <c r="C88">
        <v>10</v>
      </c>
      <c r="D88">
        <v>10</v>
      </c>
      <c r="E88">
        <v>10</v>
      </c>
      <c r="F88">
        <v>10</v>
      </c>
      <c r="G88">
        <v>10</v>
      </c>
      <c r="H88">
        <v>10</v>
      </c>
      <c r="I88">
        <v>10</v>
      </c>
      <c r="J88">
        <v>10</v>
      </c>
      <c r="K88">
        <v>10</v>
      </c>
      <c r="L88">
        <v>10</v>
      </c>
      <c r="M88">
        <v>10</v>
      </c>
      <c r="N88">
        <v>10</v>
      </c>
      <c r="O88">
        <v>10</v>
      </c>
      <c r="P88">
        <v>10</v>
      </c>
      <c r="Q88">
        <v>10</v>
      </c>
      <c r="R88">
        <v>10</v>
      </c>
      <c r="S88">
        <v>10</v>
      </c>
      <c r="T88">
        <v>10</v>
      </c>
      <c r="U88">
        <v>10</v>
      </c>
      <c r="V88">
        <v>10</v>
      </c>
      <c r="BE88" s="9">
        <v>0</v>
      </c>
      <c r="BF88" t="s">
        <v>28</v>
      </c>
      <c r="BG88">
        <v>10</v>
      </c>
      <c r="BH88">
        <v>10</v>
      </c>
      <c r="BI88">
        <v>10</v>
      </c>
      <c r="BJ88">
        <v>10</v>
      </c>
      <c r="BK88">
        <v>10</v>
      </c>
      <c r="BL88">
        <v>10</v>
      </c>
      <c r="BM88">
        <v>10</v>
      </c>
      <c r="BN88">
        <v>10</v>
      </c>
      <c r="BO88">
        <v>10</v>
      </c>
      <c r="BP88">
        <v>10</v>
      </c>
      <c r="BQ88">
        <v>10</v>
      </c>
      <c r="BR88">
        <v>10</v>
      </c>
      <c r="BS88">
        <v>10</v>
      </c>
      <c r="BT88">
        <v>10</v>
      </c>
      <c r="BU88">
        <v>10</v>
      </c>
      <c r="BV88">
        <v>10</v>
      </c>
      <c r="BW88">
        <v>10</v>
      </c>
      <c r="BX88">
        <v>10</v>
      </c>
      <c r="BY88">
        <v>10</v>
      </c>
      <c r="BZ88">
        <v>10</v>
      </c>
      <c r="CB88" s="9">
        <v>0</v>
      </c>
      <c r="CC88" t="s">
        <v>28</v>
      </c>
      <c r="CD88">
        <v>10</v>
      </c>
      <c r="CE88">
        <v>10</v>
      </c>
      <c r="CF88">
        <v>10</v>
      </c>
      <c r="CG88">
        <v>10</v>
      </c>
      <c r="CH88">
        <v>10</v>
      </c>
      <c r="CI88">
        <v>10</v>
      </c>
      <c r="CJ88">
        <v>10</v>
      </c>
      <c r="CK88">
        <v>10</v>
      </c>
      <c r="CL88">
        <v>10</v>
      </c>
      <c r="CM88">
        <v>10</v>
      </c>
      <c r="CN88">
        <v>10</v>
      </c>
      <c r="CO88">
        <v>10</v>
      </c>
      <c r="CP88">
        <v>10</v>
      </c>
      <c r="CQ88">
        <v>10</v>
      </c>
      <c r="CR88">
        <v>10</v>
      </c>
      <c r="CS88">
        <v>10</v>
      </c>
      <c r="CT88">
        <v>10</v>
      </c>
      <c r="CU88">
        <v>10</v>
      </c>
      <c r="CV88">
        <v>10</v>
      </c>
      <c r="CW88">
        <v>10</v>
      </c>
      <c r="DO88" s="9">
        <v>0</v>
      </c>
      <c r="DP88" t="s">
        <v>28</v>
      </c>
      <c r="DQ88">
        <v>10</v>
      </c>
      <c r="DR88">
        <v>10</v>
      </c>
      <c r="DS88">
        <v>10</v>
      </c>
      <c r="DT88">
        <v>10</v>
      </c>
      <c r="DU88">
        <v>10</v>
      </c>
      <c r="DV88">
        <v>10</v>
      </c>
      <c r="DW88">
        <v>10</v>
      </c>
      <c r="DX88">
        <v>10</v>
      </c>
      <c r="DY88">
        <v>10</v>
      </c>
      <c r="DZ88">
        <v>10</v>
      </c>
      <c r="EA88">
        <v>10</v>
      </c>
      <c r="EB88">
        <v>10</v>
      </c>
      <c r="EC88">
        <v>10</v>
      </c>
      <c r="ED88">
        <v>10</v>
      </c>
      <c r="EE88">
        <v>10</v>
      </c>
      <c r="EF88">
        <v>10</v>
      </c>
      <c r="EG88">
        <v>10</v>
      </c>
      <c r="EH88">
        <v>10</v>
      </c>
      <c r="EI88">
        <v>10</v>
      </c>
      <c r="EJ88">
        <v>10</v>
      </c>
      <c r="EL88" s="9">
        <v>0</v>
      </c>
      <c r="EM88" t="s">
        <v>28</v>
      </c>
      <c r="EN88">
        <v>10</v>
      </c>
      <c r="EO88">
        <v>10</v>
      </c>
      <c r="EP88">
        <v>10</v>
      </c>
      <c r="EQ88">
        <v>10</v>
      </c>
      <c r="ER88">
        <v>10</v>
      </c>
      <c r="ES88">
        <v>10</v>
      </c>
      <c r="ET88">
        <v>10</v>
      </c>
      <c r="EU88">
        <v>10</v>
      </c>
      <c r="EV88">
        <v>10</v>
      </c>
      <c r="EW88">
        <v>10</v>
      </c>
      <c r="EX88">
        <v>10</v>
      </c>
      <c r="EY88">
        <v>10</v>
      </c>
      <c r="EZ88">
        <v>10</v>
      </c>
      <c r="FA88">
        <v>10</v>
      </c>
      <c r="FB88">
        <v>10</v>
      </c>
      <c r="FC88">
        <v>10</v>
      </c>
      <c r="FD88">
        <v>10</v>
      </c>
      <c r="FE88">
        <v>10</v>
      </c>
      <c r="FF88">
        <v>10</v>
      </c>
      <c r="FG88">
        <v>10</v>
      </c>
      <c r="FI88" s="9">
        <v>0</v>
      </c>
      <c r="FJ88" t="s">
        <v>28</v>
      </c>
      <c r="FK88">
        <v>10</v>
      </c>
      <c r="FL88">
        <v>10</v>
      </c>
      <c r="FM88">
        <v>10</v>
      </c>
      <c r="FN88">
        <v>10</v>
      </c>
      <c r="FO88">
        <v>10</v>
      </c>
      <c r="FP88">
        <v>10</v>
      </c>
      <c r="FQ88">
        <v>10</v>
      </c>
      <c r="FR88">
        <v>10</v>
      </c>
      <c r="FS88">
        <v>10</v>
      </c>
      <c r="FT88">
        <v>10</v>
      </c>
      <c r="FU88">
        <v>10</v>
      </c>
      <c r="FV88">
        <v>10</v>
      </c>
      <c r="FW88">
        <v>10</v>
      </c>
      <c r="FX88">
        <v>10</v>
      </c>
      <c r="FY88">
        <v>10</v>
      </c>
      <c r="FZ88">
        <v>10</v>
      </c>
      <c r="GA88">
        <v>10</v>
      </c>
      <c r="GB88">
        <v>10</v>
      </c>
      <c r="GC88">
        <v>10</v>
      </c>
      <c r="GD88">
        <v>10</v>
      </c>
    </row>
    <row r="89" spans="1:186">
      <c r="A89" s="9">
        <v>0.1</v>
      </c>
      <c r="B89" t="s">
        <v>29</v>
      </c>
      <c r="C89">
        <v>-4.75</v>
      </c>
      <c r="D89">
        <v>-4.25</v>
      </c>
      <c r="E89">
        <v>-3.75</v>
      </c>
      <c r="F89">
        <v>-3.25</v>
      </c>
      <c r="G89">
        <v>-2.75</v>
      </c>
      <c r="H89">
        <v>-2.25</v>
      </c>
      <c r="I89">
        <v>-1.75</v>
      </c>
      <c r="J89">
        <v>-1.25</v>
      </c>
      <c r="K89">
        <v>-0.75</v>
      </c>
      <c r="L89">
        <v>-0.25</v>
      </c>
      <c r="M89" s="6">
        <v>0.25</v>
      </c>
      <c r="N89">
        <v>0.75</v>
      </c>
      <c r="O89">
        <v>1.25</v>
      </c>
      <c r="P89">
        <v>1.75</v>
      </c>
      <c r="Q89">
        <v>2.25</v>
      </c>
      <c r="R89">
        <v>2.75</v>
      </c>
      <c r="S89">
        <v>3.25</v>
      </c>
      <c r="T89">
        <v>3.75</v>
      </c>
      <c r="U89">
        <v>4.25</v>
      </c>
      <c r="V89">
        <v>4.75</v>
      </c>
      <c r="BE89" s="9">
        <v>1</v>
      </c>
      <c r="BF89" t="s">
        <v>29</v>
      </c>
      <c r="BG89">
        <v>-4.75</v>
      </c>
      <c r="BH89">
        <v>-4.25</v>
      </c>
      <c r="BI89">
        <v>-3.75</v>
      </c>
      <c r="BJ89">
        <v>-3.25</v>
      </c>
      <c r="BK89">
        <v>-2.75</v>
      </c>
      <c r="BL89">
        <v>-2.25</v>
      </c>
      <c r="BM89">
        <v>-1.75</v>
      </c>
      <c r="BN89">
        <v>-1.25</v>
      </c>
      <c r="BO89">
        <v>-0.75</v>
      </c>
      <c r="BP89">
        <v>-0.25</v>
      </c>
      <c r="BQ89" s="6">
        <v>0.25</v>
      </c>
      <c r="BR89">
        <v>0.75</v>
      </c>
      <c r="BS89">
        <v>1.25</v>
      </c>
      <c r="BT89">
        <v>1.75</v>
      </c>
      <c r="BU89">
        <v>2.25</v>
      </c>
      <c r="BV89">
        <v>2.75</v>
      </c>
      <c r="BW89">
        <v>3.25</v>
      </c>
      <c r="BX89">
        <v>3.75</v>
      </c>
      <c r="BY89">
        <v>4.25</v>
      </c>
      <c r="BZ89">
        <v>4.75</v>
      </c>
      <c r="CB89" s="9">
        <v>0.1</v>
      </c>
      <c r="CC89" t="s">
        <v>29</v>
      </c>
      <c r="CD89">
        <v>-4.75</v>
      </c>
      <c r="CE89">
        <v>-4.25</v>
      </c>
      <c r="CF89">
        <v>-3.75</v>
      </c>
      <c r="CG89">
        <v>-3.25</v>
      </c>
      <c r="CH89">
        <v>-2.75</v>
      </c>
      <c r="CI89">
        <v>-2.25</v>
      </c>
      <c r="CJ89">
        <v>-1.75</v>
      </c>
      <c r="CK89">
        <v>-1.25</v>
      </c>
      <c r="CL89">
        <v>-0.75</v>
      </c>
      <c r="CM89">
        <v>-0.25</v>
      </c>
      <c r="CN89" s="6">
        <v>0.25</v>
      </c>
      <c r="CO89">
        <v>0.75</v>
      </c>
      <c r="CP89">
        <v>1.25</v>
      </c>
      <c r="CQ89">
        <v>1.75</v>
      </c>
      <c r="CR89">
        <v>2.25</v>
      </c>
      <c r="CS89">
        <v>2.75</v>
      </c>
      <c r="CT89">
        <v>3.25</v>
      </c>
      <c r="CU89">
        <v>3.75</v>
      </c>
      <c r="CV89">
        <v>4.25</v>
      </c>
      <c r="CW89">
        <v>4.75</v>
      </c>
      <c r="DO89" s="9">
        <v>0.1</v>
      </c>
      <c r="DP89" t="s">
        <v>29</v>
      </c>
      <c r="DQ89">
        <v>-4.75</v>
      </c>
      <c r="DR89">
        <v>-4.25</v>
      </c>
      <c r="DS89">
        <v>-3.75</v>
      </c>
      <c r="DT89">
        <v>-3.25</v>
      </c>
      <c r="DU89">
        <v>-2.75</v>
      </c>
      <c r="DV89">
        <v>-2.25</v>
      </c>
      <c r="DW89">
        <v>-1.75</v>
      </c>
      <c r="DX89">
        <v>-1.25</v>
      </c>
      <c r="DY89">
        <v>-0.75</v>
      </c>
      <c r="DZ89">
        <v>-0.25</v>
      </c>
      <c r="EA89" s="6">
        <v>0.25</v>
      </c>
      <c r="EB89">
        <v>0.75</v>
      </c>
      <c r="EC89">
        <v>1.25</v>
      </c>
      <c r="ED89">
        <v>1.75</v>
      </c>
      <c r="EE89">
        <v>2.25</v>
      </c>
      <c r="EF89">
        <v>2.75</v>
      </c>
      <c r="EG89">
        <v>3.25</v>
      </c>
      <c r="EH89">
        <v>3.75</v>
      </c>
      <c r="EI89">
        <v>4.25</v>
      </c>
      <c r="EJ89">
        <v>4.75</v>
      </c>
      <c r="EL89" s="9">
        <v>1</v>
      </c>
      <c r="EM89" t="s">
        <v>29</v>
      </c>
      <c r="EN89">
        <v>-4.75</v>
      </c>
      <c r="EO89">
        <v>-4.25</v>
      </c>
      <c r="EP89">
        <v>-3.75</v>
      </c>
      <c r="EQ89">
        <v>-3.25</v>
      </c>
      <c r="ER89">
        <v>-2.75</v>
      </c>
      <c r="ES89">
        <v>-2.25</v>
      </c>
      <c r="ET89">
        <v>-1.75</v>
      </c>
      <c r="EU89">
        <v>-1.25</v>
      </c>
      <c r="EV89">
        <v>-0.75</v>
      </c>
      <c r="EW89">
        <v>-0.25</v>
      </c>
      <c r="EX89" s="6">
        <v>0.25</v>
      </c>
      <c r="EY89">
        <v>0.75</v>
      </c>
      <c r="EZ89">
        <v>1.25</v>
      </c>
      <c r="FA89">
        <v>1.75</v>
      </c>
      <c r="FB89">
        <v>2.25</v>
      </c>
      <c r="FC89">
        <v>2.75</v>
      </c>
      <c r="FD89">
        <v>3.25</v>
      </c>
      <c r="FE89">
        <v>3.75</v>
      </c>
      <c r="FF89">
        <v>4.25</v>
      </c>
      <c r="FG89">
        <v>4.75</v>
      </c>
      <c r="FI89" s="9">
        <v>0.1</v>
      </c>
      <c r="FJ89" t="s">
        <v>29</v>
      </c>
      <c r="FK89">
        <v>-4.75</v>
      </c>
      <c r="FL89">
        <v>-4.25</v>
      </c>
      <c r="FM89">
        <v>-3.75</v>
      </c>
      <c r="FN89">
        <v>-3.25</v>
      </c>
      <c r="FO89">
        <v>-2.75</v>
      </c>
      <c r="FP89">
        <v>-2.25</v>
      </c>
      <c r="FQ89">
        <v>-1.75</v>
      </c>
      <c r="FR89">
        <v>-1.25</v>
      </c>
      <c r="FS89">
        <v>-0.75</v>
      </c>
      <c r="FT89">
        <v>-0.25</v>
      </c>
      <c r="FU89" s="6">
        <v>0.25</v>
      </c>
      <c r="FV89">
        <v>0.75</v>
      </c>
      <c r="FW89">
        <v>1.25</v>
      </c>
      <c r="FX89">
        <v>1.75</v>
      </c>
      <c r="FY89">
        <v>2.25</v>
      </c>
      <c r="FZ89">
        <v>2.75</v>
      </c>
      <c r="GA89">
        <v>3.25</v>
      </c>
      <c r="GB89">
        <v>3.75</v>
      </c>
      <c r="GC89">
        <v>4.25</v>
      </c>
      <c r="GD89">
        <v>4.75</v>
      </c>
    </row>
    <row r="90" spans="1:186">
      <c r="C90" s="6">
        <v>4.8283321960277021</v>
      </c>
      <c r="D90" s="6">
        <v>4.8145256839542725</v>
      </c>
      <c r="E90" s="6">
        <v>4.7883491912327258</v>
      </c>
      <c r="F90" s="6">
        <v>4.7529592305815243</v>
      </c>
      <c r="G90" s="6">
        <v>4.7138782164832946</v>
      </c>
      <c r="H90" s="6">
        <v>4.6801882280027911</v>
      </c>
      <c r="I90" s="6">
        <v>4.6666421389714827</v>
      </c>
      <c r="J90" s="6">
        <v>4.6975176148123978</v>
      </c>
      <c r="K90" s="6">
        <v>4.8148619911054595</v>
      </c>
      <c r="L90" s="6">
        <v>5.1035623225465372</v>
      </c>
      <c r="M90" s="6">
        <v>1.2182459921627571</v>
      </c>
      <c r="N90" s="6">
        <v>1.2552805113559067</v>
      </c>
      <c r="O90" s="6">
        <v>1.2707063487924328</v>
      </c>
      <c r="P90" s="6">
        <v>1.2702998241452244</v>
      </c>
      <c r="Q90" s="6">
        <v>1.2596116992741084</v>
      </c>
      <c r="R90" s="6">
        <v>1.2435549064619873</v>
      </c>
      <c r="S90" s="6">
        <v>1.2261548993458697</v>
      </c>
      <c r="T90" s="6">
        <v>1.2105186399680454</v>
      </c>
      <c r="U90" s="6">
        <v>1.1988902697806907</v>
      </c>
      <c r="V90" s="6">
        <v>1.1927204997773069</v>
      </c>
      <c r="BF90" t="s">
        <v>0</v>
      </c>
      <c r="BG90" s="6">
        <v>6.0659929675138358</v>
      </c>
      <c r="BH90" s="6">
        <v>6.0785845883404619</v>
      </c>
      <c r="BI90" s="6">
        <v>6.1071350378758922</v>
      </c>
      <c r="BJ90" s="6">
        <v>6.1589976465844813</v>
      </c>
      <c r="BK90" s="6">
        <v>6.2468907299780341</v>
      </c>
      <c r="BL90" s="6">
        <v>6.3913328066784061</v>
      </c>
      <c r="BM90" s="6">
        <v>6.6246243309373369</v>
      </c>
      <c r="BN90" s="6">
        <v>6.9973794778854028</v>
      </c>
      <c r="BO90" s="6">
        <v>7.5920066198083873</v>
      </c>
      <c r="BP90" s="6">
        <v>8.572042666594001</v>
      </c>
      <c r="BQ90" s="6">
        <v>0.29157485781874093</v>
      </c>
      <c r="BR90" s="6">
        <v>0.30837184580181543</v>
      </c>
      <c r="BS90" s="6">
        <v>0.32258979710397589</v>
      </c>
      <c r="BT90" s="6">
        <v>0.33382485010685975</v>
      </c>
      <c r="BU90" s="6">
        <v>0.34226241553114578</v>
      </c>
      <c r="BV90" s="6">
        <v>0.34834504475302408</v>
      </c>
      <c r="BW90" s="6">
        <v>0.35255676594478597</v>
      </c>
      <c r="BX90" s="6">
        <v>0.35532531544507984</v>
      </c>
      <c r="BY90" s="6">
        <v>0.35698361617356306</v>
      </c>
      <c r="BZ90" s="6">
        <v>0.35775639933529541</v>
      </c>
      <c r="CC90" t="s">
        <v>0</v>
      </c>
      <c r="CD90" s="6">
        <v>4.780606659929532</v>
      </c>
      <c r="CE90" s="6">
        <v>4.7616823239228125</v>
      </c>
      <c r="CF90" s="6">
        <v>4.7247321203432762</v>
      </c>
      <c r="CG90" s="6">
        <v>4.6717144589393484</v>
      </c>
      <c r="CH90" s="6">
        <v>4.6060073581190579</v>
      </c>
      <c r="CI90" s="6">
        <v>4.533044898645386</v>
      </c>
      <c r="CJ90" s="6">
        <v>4.4613536122149071</v>
      </c>
      <c r="CK90" s="6">
        <v>4.4041404588965776</v>
      </c>
      <c r="CL90" s="6">
        <v>4.3816292652158637</v>
      </c>
      <c r="CM90" s="6">
        <v>4.4253245739070763</v>
      </c>
      <c r="CN90" s="6">
        <v>6.45113712728255</v>
      </c>
      <c r="CO90" s="6">
        <v>0.85957723373632866</v>
      </c>
      <c r="CP90" s="6">
        <v>0.9897052785461824</v>
      </c>
      <c r="CQ90" s="6">
        <v>1.0564728983308926</v>
      </c>
      <c r="CR90" s="6">
        <v>1.0888611641320483</v>
      </c>
      <c r="CS90" s="6">
        <v>1.1019583269532112</v>
      </c>
      <c r="CT90" s="6">
        <v>1.1046763194947085</v>
      </c>
      <c r="CU90" s="6">
        <v>1.1026564691822649</v>
      </c>
      <c r="CV90" s="6">
        <v>1.0995143382270223</v>
      </c>
      <c r="CW90" s="6">
        <v>1.0974286333532204</v>
      </c>
      <c r="CX90" s="6"/>
      <c r="CY90" s="6"/>
      <c r="CZ90" s="6"/>
      <c r="DA90" s="6"/>
      <c r="DB90" s="6"/>
      <c r="DP90" t="s">
        <v>0</v>
      </c>
      <c r="DQ90" s="6">
        <v>5.5177551188474467</v>
      </c>
      <c r="DR90" s="6">
        <v>5.5106625130542852</v>
      </c>
      <c r="DS90" s="6">
        <v>5.4982101693212115</v>
      </c>
      <c r="DT90" s="6">
        <v>5.4842085511348415</v>
      </c>
      <c r="DU90" s="6">
        <v>5.4753243263593845</v>
      </c>
      <c r="DV90" s="6">
        <v>5.4824949297859717</v>
      </c>
      <c r="DW90" s="6">
        <v>5.5233612968870318</v>
      </c>
      <c r="DX90" s="6">
        <v>5.6265545774418939</v>
      </c>
      <c r="DY90" s="6">
        <v>5.8407645160074537</v>
      </c>
      <c r="DZ90" s="6">
        <v>6.2640474420166186</v>
      </c>
      <c r="EA90" s="6">
        <v>1.5617193945229366</v>
      </c>
      <c r="EB90" s="6">
        <v>1.6209802934552633</v>
      </c>
      <c r="EC90" s="6">
        <v>1.6580309899457262</v>
      </c>
      <c r="ED90" s="6">
        <v>1.6772042803971663</v>
      </c>
      <c r="EE90" s="6">
        <v>1.6834286554016145</v>
      </c>
      <c r="EF90" s="6">
        <v>1.6814279212742835</v>
      </c>
      <c r="EG90" s="6">
        <v>1.6752088462738497</v>
      </c>
      <c r="EH90" s="6">
        <v>1.6679113382306212</v>
      </c>
      <c r="EI90" s="6">
        <v>1.6618181029953967</v>
      </c>
      <c r="EJ90" s="6">
        <v>1.6584085529738792</v>
      </c>
      <c r="EM90" t="s">
        <v>0</v>
      </c>
      <c r="EN90" s="6">
        <v>6.1365380845062276</v>
      </c>
      <c r="EO90" s="6">
        <v>6.1515700520501468</v>
      </c>
      <c r="EP90" s="6">
        <v>6.1850923661530004</v>
      </c>
      <c r="EQ90" s="6">
        <v>6.2446595409716537</v>
      </c>
      <c r="ER90" s="6">
        <v>6.3433412923111234</v>
      </c>
      <c r="ES90" s="6">
        <v>6.5022226241269152</v>
      </c>
      <c r="ET90" s="6">
        <v>6.7544739846864843</v>
      </c>
      <c r="EU90" s="6">
        <v>7.1519851230382869</v>
      </c>
      <c r="EV90" s="6">
        <v>7.7790161995310427</v>
      </c>
      <c r="EW90" s="6">
        <v>8.8026463817900122</v>
      </c>
      <c r="EX90" s="6">
        <v>0.30143177304763619</v>
      </c>
      <c r="EY90" s="6">
        <v>0.31906569045403238</v>
      </c>
      <c r="EZ90" s="6">
        <v>0.33416250053652841</v>
      </c>
      <c r="FA90" s="6">
        <v>0.34623528668760634</v>
      </c>
      <c r="FB90" s="6">
        <v>0.35542502765124695</v>
      </c>
      <c r="FC90" s="6">
        <v>0.36215170078671632</v>
      </c>
      <c r="FD90" s="6">
        <v>0.36688744806868973</v>
      </c>
      <c r="FE90" s="6">
        <v>0.37005333819988995</v>
      </c>
      <c r="FF90" s="6">
        <v>0.37197837756713686</v>
      </c>
      <c r="FG90" s="6">
        <v>0.3728850496795218</v>
      </c>
      <c r="FJ90" t="s">
        <v>0</v>
      </c>
      <c r="FK90" s="6">
        <v>4.780606659929532</v>
      </c>
      <c r="FL90" s="6">
        <v>4.7616823239228125</v>
      </c>
      <c r="FM90" s="6">
        <v>4.7247321203432762</v>
      </c>
      <c r="FN90" s="6">
        <v>4.6717144589393484</v>
      </c>
      <c r="FO90" s="6">
        <v>4.6060073581190579</v>
      </c>
      <c r="FP90" s="6">
        <v>4.533044898645386</v>
      </c>
      <c r="FQ90" s="6">
        <v>4.4613536122149071</v>
      </c>
      <c r="FR90" s="6">
        <v>4.4041404588965776</v>
      </c>
      <c r="FS90" s="6">
        <v>4.3816292652158637</v>
      </c>
      <c r="FT90" s="6">
        <v>4.4253245739070763</v>
      </c>
      <c r="FU90" s="6">
        <v>6.45113712728255</v>
      </c>
      <c r="FV90" s="6">
        <v>0.85957723373632866</v>
      </c>
      <c r="FW90" s="6">
        <v>0.9897052785461824</v>
      </c>
      <c r="FX90" s="6">
        <v>1.0564728983308926</v>
      </c>
      <c r="FY90" s="6">
        <v>1.0888611641320483</v>
      </c>
      <c r="FZ90" s="6">
        <v>1.1019583269532112</v>
      </c>
      <c r="GA90" s="6">
        <v>1.1046763194947085</v>
      </c>
      <c r="GB90" s="6">
        <v>1.1026564691822649</v>
      </c>
      <c r="GC90" s="6">
        <v>1.0995143382270223</v>
      </c>
      <c r="GD90" s="6">
        <v>1.0974286333532204</v>
      </c>
    </row>
    <row r="91" spans="1:186">
      <c r="A91" s="17"/>
      <c r="C91" s="6"/>
      <c r="D91" t="s">
        <v>30</v>
      </c>
      <c r="G91" s="6"/>
      <c r="I91" s="6">
        <v>12.852948045617495</v>
      </c>
      <c r="K91">
        <v>12.40534060501278</v>
      </c>
      <c r="M91">
        <v>16.881415011059939</v>
      </c>
      <c r="N91">
        <v>15.538986397509285</v>
      </c>
      <c r="O91">
        <v>14.342603047421848</v>
      </c>
      <c r="P91">
        <v>13.336035700395721</v>
      </c>
      <c r="Q91">
        <v>12.522092213662781</v>
      </c>
      <c r="R91">
        <v>11.884478656750446</v>
      </c>
      <c r="S91">
        <v>11.402590783973654</v>
      </c>
      <c r="T91">
        <v>11.057868793556128</v>
      </c>
      <c r="U91">
        <v>10.835990677587041</v>
      </c>
      <c r="V91">
        <v>10.727419174258118</v>
      </c>
      <c r="BE91" s="17">
        <v>2.4777350048726903</v>
      </c>
      <c r="BF91">
        <v>9.9502487562189053E-3</v>
      </c>
      <c r="BG91" s="6"/>
      <c r="BH91" t="s">
        <v>30</v>
      </c>
      <c r="BK91" s="6"/>
      <c r="BM91" s="6">
        <v>2.5986377747583225</v>
      </c>
      <c r="BO91">
        <v>2.5736545377201492</v>
      </c>
      <c r="BQ91">
        <v>2.8234869081018812</v>
      </c>
      <c r="BR91">
        <v>2.7511655740755545</v>
      </c>
      <c r="BS91">
        <v>2.6845390852984812</v>
      </c>
      <c r="BT91">
        <v>2.6274513299301518</v>
      </c>
      <c r="BU91">
        <v>2.5808299527510838</v>
      </c>
      <c r="BV91">
        <v>2.5441567030717622</v>
      </c>
      <c r="BW91">
        <v>2.5164336828068778</v>
      </c>
      <c r="BX91">
        <v>2.4966417680082293</v>
      </c>
      <c r="BY91">
        <v>2.4839377386665138</v>
      </c>
      <c r="BZ91">
        <v>2.4777350048726903</v>
      </c>
      <c r="CB91" s="17">
        <v>10.434611327800935</v>
      </c>
      <c r="CC91">
        <v>9.5238095238095233E-2</v>
      </c>
      <c r="CD91" s="6"/>
      <c r="CE91" t="s">
        <v>30</v>
      </c>
      <c r="CH91" s="6"/>
      <c r="CJ91" s="6">
        <v>16.065339847411884</v>
      </c>
      <c r="CL91">
        <v>11.514009604996026</v>
      </c>
      <c r="CN91">
        <v>57.027312029154594</v>
      </c>
      <c r="CO91">
        <v>13.077980860028893</v>
      </c>
      <c r="CP91">
        <v>12.740301010275758</v>
      </c>
      <c r="CQ91">
        <v>12.226590003132312</v>
      </c>
      <c r="CR91">
        <v>11.7205621524345</v>
      </c>
      <c r="CS91">
        <v>11.2853987010519</v>
      </c>
      <c r="CT91">
        <v>10.939298228197901</v>
      </c>
      <c r="CU91">
        <v>10.684213260948304</v>
      </c>
      <c r="CV91">
        <v>10.51713090109374</v>
      </c>
      <c r="CW91">
        <v>10.434611327800935</v>
      </c>
      <c r="DO91" s="17">
        <v>13.252530921263801</v>
      </c>
      <c r="DP91">
        <v>9.5238095238095233E-2</v>
      </c>
      <c r="DQ91" s="6"/>
      <c r="DR91" t="s">
        <v>30</v>
      </c>
      <c r="DU91" s="6"/>
      <c r="DW91" s="6">
        <v>15.15662764134019</v>
      </c>
      <c r="DY91">
        <v>14.751674234950295</v>
      </c>
      <c r="EA91">
        <v>18.801208298849261</v>
      </c>
      <c r="EB91">
        <v>17.575251019876305</v>
      </c>
      <c r="EC91">
        <v>16.488843337835714</v>
      </c>
      <c r="ED91">
        <v>15.579663214259186</v>
      </c>
      <c r="EE91">
        <v>14.848333606534238</v>
      </c>
      <c r="EF91">
        <v>14.278364852846378</v>
      </c>
      <c r="EG91">
        <v>13.849642001640666</v>
      </c>
      <c r="EH91">
        <v>13.544205307002493</v>
      </c>
      <c r="EI91">
        <v>13.348233853293875</v>
      </c>
      <c r="EJ91">
        <v>13.252530921263801</v>
      </c>
      <c r="EL91" s="17">
        <v>2.5483120545255393</v>
      </c>
      <c r="EM91">
        <v>9.9502487562189053E-3</v>
      </c>
      <c r="EN91" s="6"/>
      <c r="EO91" t="s">
        <v>30</v>
      </c>
      <c r="ER91" s="6"/>
      <c r="ET91" s="6">
        <v>2.6627217655394864</v>
      </c>
      <c r="EV91">
        <v>2.6390008393950786</v>
      </c>
      <c r="EX91">
        <v>2.8762101008391578</v>
      </c>
      <c r="EY91">
        <v>2.8073579877016148</v>
      </c>
      <c r="EZ91">
        <v>2.7440027125128035</v>
      </c>
      <c r="FA91">
        <v>2.689800593483799</v>
      </c>
      <c r="FB91">
        <v>2.645614806467028</v>
      </c>
      <c r="FC91">
        <v>2.6109246679490474</v>
      </c>
      <c r="FD91">
        <v>2.5847515869743307</v>
      </c>
      <c r="FE91">
        <v>2.5660992881180649</v>
      </c>
      <c r="FF91">
        <v>2.5541438568234782</v>
      </c>
      <c r="FG91">
        <v>2.5483120545255393</v>
      </c>
      <c r="FI91" s="17">
        <v>10.434611327800935</v>
      </c>
      <c r="FJ91">
        <v>9.5238095238095233E-2</v>
      </c>
      <c r="FK91" s="6"/>
      <c r="FL91" t="s">
        <v>30</v>
      </c>
      <c r="FO91" s="6"/>
      <c r="FQ91" s="6">
        <v>16.065339847411884</v>
      </c>
      <c r="FS91">
        <v>11.514009604996026</v>
      </c>
      <c r="FU91">
        <v>57.027312029154594</v>
      </c>
      <c r="FV91">
        <v>13.077980860028893</v>
      </c>
      <c r="FW91">
        <v>12.740301010275758</v>
      </c>
      <c r="FX91">
        <v>12.226590003132312</v>
      </c>
      <c r="FY91">
        <v>11.7205621524345</v>
      </c>
      <c r="FZ91">
        <v>11.2853987010519</v>
      </c>
      <c r="GA91">
        <v>10.939298228197901</v>
      </c>
      <c r="GB91">
        <v>10.684213260948304</v>
      </c>
      <c r="GC91">
        <v>10.51713090109374</v>
      </c>
      <c r="GD91">
        <v>10.434611327800935</v>
      </c>
    </row>
    <row r="92" spans="1:186">
      <c r="C92" s="6"/>
      <c r="D92" t="s">
        <v>32</v>
      </c>
      <c r="F92" s="6"/>
      <c r="G92" s="6"/>
      <c r="H92" s="6"/>
      <c r="I92" s="6"/>
      <c r="J92" s="6"/>
      <c r="K92" s="6"/>
      <c r="L92" s="6"/>
      <c r="M92">
        <v>22.19882073170686</v>
      </c>
      <c r="N92">
        <v>20.830324741812657</v>
      </c>
      <c r="O92">
        <v>19.5781919923792</v>
      </c>
      <c r="P92">
        <v>18.49761860517031</v>
      </c>
      <c r="Q92">
        <v>17.601607953819851</v>
      </c>
      <c r="R92">
        <v>16.882572074414025</v>
      </c>
      <c r="S92">
        <v>16.327087647943589</v>
      </c>
      <c r="T92">
        <v>15.922272396907196</v>
      </c>
      <c r="U92">
        <v>15.658015732826756</v>
      </c>
      <c r="V92">
        <v>15.527563216930696</v>
      </c>
      <c r="BE92">
        <v>0</v>
      </c>
      <c r="BF92" t="s">
        <v>31</v>
      </c>
      <c r="BG92" s="6"/>
      <c r="BH92" t="s">
        <v>32</v>
      </c>
      <c r="BJ92" s="6"/>
      <c r="BK92" s="6"/>
      <c r="BL92" s="6"/>
      <c r="BM92" s="6"/>
      <c r="BN92" s="6"/>
      <c r="BO92" s="6"/>
      <c r="BP92" s="6"/>
      <c r="BQ92">
        <v>3.9652239037634067</v>
      </c>
      <c r="BR92">
        <v>3.9349445398623488</v>
      </c>
      <c r="BS92">
        <v>3.9056522067093744</v>
      </c>
      <c r="BT92">
        <v>3.8793158487046253</v>
      </c>
      <c r="BU92">
        <v>3.8567410998517881</v>
      </c>
      <c r="BV92">
        <v>3.8381257339751311</v>
      </c>
      <c r="BW92">
        <v>3.8234276426115863</v>
      </c>
      <c r="BX92">
        <v>3.8125359833565473</v>
      </c>
      <c r="BY92">
        <v>3.8053418807679416</v>
      </c>
      <c r="BZ92">
        <v>3.8017654909034553</v>
      </c>
      <c r="CB92">
        <v>0</v>
      </c>
      <c r="CC92" t="s">
        <v>31</v>
      </c>
      <c r="CD92" s="6"/>
      <c r="CE92" t="s">
        <v>32</v>
      </c>
      <c r="CG92" s="6"/>
      <c r="CH92" s="6"/>
      <c r="CI92" s="6"/>
      <c r="CJ92" s="6"/>
      <c r="CK92" s="6"/>
      <c r="CL92" s="6"/>
      <c r="CM92" s="6"/>
      <c r="CN92">
        <v>81.08175993881926</v>
      </c>
      <c r="CO92">
        <v>16.99157892857453</v>
      </c>
      <c r="CP92">
        <v>17.003933761133908</v>
      </c>
      <c r="CQ92">
        <v>16.651724686009437</v>
      </c>
      <c r="CR92">
        <v>16.213146339191486</v>
      </c>
      <c r="CS92">
        <v>15.796761206539752</v>
      </c>
      <c r="CT92">
        <v>15.445604706237443</v>
      </c>
      <c r="CU92">
        <v>15.176486497462097</v>
      </c>
      <c r="CV92">
        <v>14.995582561862186</v>
      </c>
      <c r="CW92">
        <v>14.904881887876012</v>
      </c>
      <c r="DO92">
        <v>0</v>
      </c>
      <c r="DP92" t="s">
        <v>31</v>
      </c>
      <c r="DQ92" s="6"/>
      <c r="DR92" t="s">
        <v>32</v>
      </c>
      <c r="DT92" s="6"/>
      <c r="DU92" s="6"/>
      <c r="DV92" s="6"/>
      <c r="DW92" s="6"/>
      <c r="DX92" s="6"/>
      <c r="DY92" s="6"/>
      <c r="DZ92" s="6"/>
      <c r="EA92">
        <v>25.311663669012795</v>
      </c>
      <c r="EB92">
        <v>24.136176045750897</v>
      </c>
      <c r="EC92">
        <v>23.068226202728297</v>
      </c>
      <c r="ED92">
        <v>22.152072705500991</v>
      </c>
      <c r="EE92">
        <v>21.396475909865703</v>
      </c>
      <c r="EF92">
        <v>20.793058355006188</v>
      </c>
      <c r="EG92">
        <v>20.328860817238741</v>
      </c>
      <c r="EH92">
        <v>19.991741002786195</v>
      </c>
      <c r="EI92">
        <v>19.772239627312512</v>
      </c>
      <c r="EJ92">
        <v>19.66405219719142</v>
      </c>
      <c r="EL92">
        <v>0</v>
      </c>
      <c r="EM92" t="s">
        <v>31</v>
      </c>
      <c r="EN92" s="6"/>
      <c r="EO92" t="s">
        <v>32</v>
      </c>
      <c r="EQ92" s="6"/>
      <c r="ER92" s="6"/>
      <c r="ES92" s="6"/>
      <c r="ET92" s="6"/>
      <c r="EU92" s="6"/>
      <c r="EV92" s="6"/>
      <c r="EW92" s="6"/>
      <c r="EX92">
        <v>4.0510236138508695</v>
      </c>
      <c r="EY92">
        <v>4.0269624061342526</v>
      </c>
      <c r="EZ92">
        <v>4.0038098116556329</v>
      </c>
      <c r="FA92">
        <v>3.9830838785948566</v>
      </c>
      <c r="FB92">
        <v>3.9653859544376151</v>
      </c>
      <c r="FC92">
        <v>3.9508411119206213</v>
      </c>
      <c r="FD92">
        <v>3.9393899048406831</v>
      </c>
      <c r="FE92">
        <v>3.9309238758051346</v>
      </c>
      <c r="FF92">
        <v>3.9253414169573189</v>
      </c>
      <c r="FG92">
        <v>3.9225690936595865</v>
      </c>
      <c r="FI92">
        <v>0</v>
      </c>
      <c r="FJ92" t="s">
        <v>31</v>
      </c>
      <c r="FK92" s="6"/>
      <c r="FL92" t="s">
        <v>32</v>
      </c>
      <c r="FN92" s="6"/>
      <c r="FO92" s="6"/>
      <c r="FP92" s="6"/>
      <c r="FQ92" s="6"/>
      <c r="FR92" s="6"/>
      <c r="FS92" s="6"/>
      <c r="FT92" s="6"/>
      <c r="FU92">
        <v>81.08175993881926</v>
      </c>
      <c r="FV92">
        <v>16.99157892857453</v>
      </c>
      <c r="FW92">
        <v>17.003933761133908</v>
      </c>
      <c r="FX92">
        <v>16.651724686009437</v>
      </c>
      <c r="FY92">
        <v>16.213146339191486</v>
      </c>
      <c r="FZ92">
        <v>15.796761206539752</v>
      </c>
      <c r="GA92">
        <v>15.445604706237443</v>
      </c>
      <c r="GB92">
        <v>15.176486497462097</v>
      </c>
      <c r="GC92">
        <v>14.995582561862186</v>
      </c>
      <c r="GD92">
        <v>14.904881887876012</v>
      </c>
    </row>
    <row r="93" spans="1:186">
      <c r="C93" s="6"/>
      <c r="D93" s="6"/>
      <c r="E93" s="6"/>
      <c r="F93" s="6"/>
      <c r="G93" s="6"/>
      <c r="H93" s="6"/>
      <c r="I93" s="6"/>
      <c r="J93" s="21"/>
      <c r="K93" s="6"/>
      <c r="L93" s="20">
        <v>20</v>
      </c>
      <c r="M93" s="9">
        <v>50</v>
      </c>
      <c r="N93" t="s">
        <v>61</v>
      </c>
      <c r="BG93" s="6"/>
      <c r="BH93" s="6"/>
      <c r="BI93" s="6"/>
      <c r="BJ93" s="6"/>
      <c r="BK93" s="6"/>
      <c r="BL93" s="6"/>
      <c r="BM93" s="6"/>
      <c r="BN93" s="21"/>
      <c r="BO93" s="6"/>
      <c r="BP93" s="20">
        <v>20</v>
      </c>
      <c r="BQ93" s="9">
        <v>50</v>
      </c>
      <c r="BR93" t="s">
        <v>61</v>
      </c>
      <c r="CD93" s="6"/>
      <c r="CE93" s="6"/>
      <c r="CF93" s="6"/>
      <c r="CG93" s="6"/>
      <c r="CH93" s="6"/>
      <c r="CI93" s="6"/>
      <c r="CJ93" s="6"/>
      <c r="CK93" s="21"/>
      <c r="CL93" s="6"/>
      <c r="CM93" s="20">
        <v>20</v>
      </c>
      <c r="CN93" s="9">
        <v>50</v>
      </c>
      <c r="CO93" t="s">
        <v>61</v>
      </c>
      <c r="DQ93" s="6"/>
      <c r="DR93" s="6"/>
      <c r="DS93" s="6"/>
      <c r="DT93" s="6"/>
      <c r="DU93" s="6"/>
      <c r="DV93" s="6"/>
      <c r="DW93" s="6"/>
      <c r="DX93" s="21"/>
      <c r="DY93" s="6"/>
      <c r="DZ93" s="20">
        <v>20</v>
      </c>
      <c r="EA93" s="9">
        <v>50</v>
      </c>
      <c r="EB93" t="s">
        <v>61</v>
      </c>
      <c r="EN93" s="6"/>
      <c r="EO93" s="6"/>
      <c r="EP93" s="6"/>
      <c r="EQ93" s="6"/>
      <c r="ER93" s="6"/>
      <c r="ES93" s="6"/>
      <c r="ET93" s="6"/>
      <c r="EU93" s="21"/>
      <c r="EV93" s="6"/>
      <c r="EW93" s="20">
        <v>20</v>
      </c>
      <c r="EX93" s="9">
        <v>50</v>
      </c>
      <c r="EY93" t="s">
        <v>61</v>
      </c>
      <c r="FK93" s="6"/>
      <c r="FL93" s="6"/>
      <c r="FM93" s="6"/>
      <c r="FN93" s="6"/>
      <c r="FO93" s="6"/>
      <c r="FP93" s="6"/>
      <c r="FQ93" s="6"/>
      <c r="FR93" s="21"/>
      <c r="FS93" s="6"/>
      <c r="FT93" s="20">
        <v>20</v>
      </c>
      <c r="FU93" s="9">
        <v>50</v>
      </c>
      <c r="FV93" t="s">
        <v>61</v>
      </c>
    </row>
    <row r="94" spans="1:186" ht="15.75" thickBot="1">
      <c r="B94" s="1" t="s">
        <v>63</v>
      </c>
      <c r="BF94" s="1" t="s">
        <v>63</v>
      </c>
      <c r="CC94" s="1" t="s">
        <v>63</v>
      </c>
      <c r="DP94" s="1" t="s">
        <v>63</v>
      </c>
      <c r="EM94" s="1" t="s">
        <v>63</v>
      </c>
      <c r="FJ94" s="1" t="s">
        <v>63</v>
      </c>
    </row>
    <row r="95" spans="1:186">
      <c r="A95">
        <f>20*A99</f>
        <v>10</v>
      </c>
      <c r="B95" t="s">
        <v>15</v>
      </c>
      <c r="C95" s="2">
        <v>10.002382957402336</v>
      </c>
      <c r="D95" s="3">
        <v>10.002382957402336</v>
      </c>
      <c r="E95" s="3">
        <v>10.002382957402336</v>
      </c>
      <c r="F95" s="3">
        <v>10.002382957402336</v>
      </c>
      <c r="G95" s="4">
        <v>10.002382957402336</v>
      </c>
      <c r="H95">
        <v>10.002382957402336</v>
      </c>
      <c r="I95">
        <v>10.002382957402336</v>
      </c>
      <c r="J95">
        <v>10.002382957402336</v>
      </c>
      <c r="K95">
        <v>10.002382957402336</v>
      </c>
      <c r="L95" s="22">
        <v>10.002382957402336</v>
      </c>
      <c r="M95" s="3">
        <v>22.499404260649417</v>
      </c>
      <c r="N95" s="3">
        <v>22.499404260649417</v>
      </c>
      <c r="O95" s="3">
        <v>22.499404260649417</v>
      </c>
      <c r="P95" s="3">
        <v>22.499404260649417</v>
      </c>
      <c r="Q95" s="4">
        <v>22.499404260649417</v>
      </c>
      <c r="R95">
        <v>22.499404260649417</v>
      </c>
      <c r="S95">
        <v>22.499404260649417</v>
      </c>
      <c r="T95">
        <v>22.499404260649417</v>
      </c>
      <c r="U95">
        <v>22.499404260649417</v>
      </c>
      <c r="V95">
        <v>22.499404260649417</v>
      </c>
      <c r="BE95">
        <v>10</v>
      </c>
      <c r="BF95" t="s">
        <v>15</v>
      </c>
      <c r="BG95" s="2">
        <v>10.002382957402336</v>
      </c>
      <c r="BH95" s="3">
        <v>10.002382957402336</v>
      </c>
      <c r="BI95" s="3">
        <v>10.002382957402336</v>
      </c>
      <c r="BJ95" s="3">
        <v>10.002382957402336</v>
      </c>
      <c r="BK95" s="4">
        <v>10.002382957402336</v>
      </c>
      <c r="BL95">
        <v>10.002382957402336</v>
      </c>
      <c r="BM95">
        <v>10.002382957402336</v>
      </c>
      <c r="BN95">
        <v>10.002382957402336</v>
      </c>
      <c r="BO95">
        <v>10.002382957402336</v>
      </c>
      <c r="BP95" s="22">
        <v>10.002382957402336</v>
      </c>
      <c r="BQ95" s="3">
        <v>22.499404260649417</v>
      </c>
      <c r="BR95" s="3">
        <v>22.499404260649417</v>
      </c>
      <c r="BS95" s="3">
        <v>22.499404260649417</v>
      </c>
      <c r="BT95" s="3">
        <v>22.499404260649417</v>
      </c>
      <c r="BU95" s="4">
        <v>22.499404260649417</v>
      </c>
      <c r="BV95">
        <v>22.499404260649417</v>
      </c>
      <c r="BW95">
        <v>22.499404260649417</v>
      </c>
      <c r="BX95">
        <v>22.499404260649417</v>
      </c>
      <c r="BY95">
        <v>22.499404260649417</v>
      </c>
      <c r="BZ95">
        <v>22.499404260649417</v>
      </c>
      <c r="CB95">
        <v>10</v>
      </c>
      <c r="CC95" t="s">
        <v>15</v>
      </c>
      <c r="CD95" s="2">
        <v>10.002382957402336</v>
      </c>
      <c r="CE95" s="3">
        <v>10.002382957402336</v>
      </c>
      <c r="CF95" s="3">
        <v>10.002382957402336</v>
      </c>
      <c r="CG95" s="3">
        <v>10.002382957402336</v>
      </c>
      <c r="CH95" s="4">
        <v>10.002382957402336</v>
      </c>
      <c r="CI95">
        <v>10.002382957402336</v>
      </c>
      <c r="CJ95">
        <v>10.002382957402336</v>
      </c>
      <c r="CK95">
        <v>10.002382957402336</v>
      </c>
      <c r="CL95">
        <v>10.002382957402336</v>
      </c>
      <c r="CM95" s="22">
        <v>10.002382957402336</v>
      </c>
      <c r="CN95" s="3">
        <v>20</v>
      </c>
      <c r="CO95" s="3">
        <v>22.499404260649417</v>
      </c>
      <c r="CP95" s="3">
        <v>22.499404260649417</v>
      </c>
      <c r="CQ95" s="3">
        <v>22.499404260649417</v>
      </c>
      <c r="CR95" s="4">
        <v>22.499404260649417</v>
      </c>
      <c r="CS95">
        <v>22.499404260649417</v>
      </c>
      <c r="CT95">
        <v>22.499404260649417</v>
      </c>
      <c r="CU95">
        <v>22.499404260649417</v>
      </c>
      <c r="CV95">
        <v>22.499404260649417</v>
      </c>
      <c r="CW95">
        <v>22.499404260649417</v>
      </c>
      <c r="DO95">
        <v>10</v>
      </c>
      <c r="DP95" t="s">
        <v>15</v>
      </c>
      <c r="DQ95" s="2">
        <v>10.002382957402336</v>
      </c>
      <c r="DR95" s="3">
        <v>10.002382957402336</v>
      </c>
      <c r="DS95" s="3">
        <v>10.002382957402336</v>
      </c>
      <c r="DT95" s="3">
        <v>10.002382957402336</v>
      </c>
      <c r="DU95" s="4">
        <v>10.002382957402336</v>
      </c>
      <c r="DV95">
        <v>10.002382957402336</v>
      </c>
      <c r="DW95">
        <v>10.002382957402336</v>
      </c>
      <c r="DX95">
        <v>10.002382957402336</v>
      </c>
      <c r="DY95">
        <v>10.002382957402336</v>
      </c>
      <c r="DZ95" s="22">
        <v>10.002382957402336</v>
      </c>
      <c r="EA95" s="3">
        <v>22.499404260649417</v>
      </c>
      <c r="EB95" s="3">
        <v>22.499404260649417</v>
      </c>
      <c r="EC95" s="3">
        <v>22.499404260649417</v>
      </c>
      <c r="ED95" s="3">
        <v>22.499404260649417</v>
      </c>
      <c r="EE95" s="4">
        <v>22.499404260649417</v>
      </c>
      <c r="EF95">
        <v>22.499404260649417</v>
      </c>
      <c r="EG95">
        <v>22.499404260649417</v>
      </c>
      <c r="EH95">
        <v>22.499404260649417</v>
      </c>
      <c r="EI95">
        <v>22.499404260649417</v>
      </c>
      <c r="EJ95">
        <v>22.499404260649417</v>
      </c>
      <c r="EL95">
        <v>10</v>
      </c>
      <c r="EM95" t="s">
        <v>15</v>
      </c>
      <c r="EN95" s="2">
        <v>10.002382957402336</v>
      </c>
      <c r="EO95" s="3">
        <v>10.002382957402336</v>
      </c>
      <c r="EP95" s="3">
        <v>10.002382957402336</v>
      </c>
      <c r="EQ95" s="3">
        <v>10.002382957402336</v>
      </c>
      <c r="ER95" s="4">
        <v>10.002382957402336</v>
      </c>
      <c r="ES95">
        <v>10.002382957402336</v>
      </c>
      <c r="ET95">
        <v>10.002382957402336</v>
      </c>
      <c r="EU95">
        <v>10.002382957402336</v>
      </c>
      <c r="EV95">
        <v>10.002382957402336</v>
      </c>
      <c r="EW95" s="22">
        <v>10.002382957402336</v>
      </c>
      <c r="EX95" s="3">
        <v>22.499404260649417</v>
      </c>
      <c r="EY95" s="3">
        <v>22.499404260649417</v>
      </c>
      <c r="EZ95" s="3">
        <v>22.499404260649417</v>
      </c>
      <c r="FA95" s="3">
        <v>22.499404260649417</v>
      </c>
      <c r="FB95" s="4">
        <v>22.499404260649417</v>
      </c>
      <c r="FC95">
        <v>22.499404260649417</v>
      </c>
      <c r="FD95">
        <v>22.499404260649417</v>
      </c>
      <c r="FE95">
        <v>22.499404260649417</v>
      </c>
      <c r="FF95">
        <v>22.499404260649417</v>
      </c>
      <c r="FG95">
        <v>22.499404260649417</v>
      </c>
      <c r="FI95">
        <v>10</v>
      </c>
      <c r="FJ95" t="s">
        <v>15</v>
      </c>
      <c r="FK95" s="2">
        <v>10.002382957402336</v>
      </c>
      <c r="FL95" s="3">
        <v>10.002382957402336</v>
      </c>
      <c r="FM95" s="3">
        <v>10.002382957402336</v>
      </c>
      <c r="FN95" s="3">
        <v>10.002382957402336</v>
      </c>
      <c r="FO95" s="4">
        <v>10.002382957402336</v>
      </c>
      <c r="FP95">
        <v>10.002382957402336</v>
      </c>
      <c r="FQ95">
        <v>10.002382957402336</v>
      </c>
      <c r="FR95">
        <v>10.002382957402336</v>
      </c>
      <c r="FS95">
        <v>10.002382957402336</v>
      </c>
      <c r="FT95" s="22">
        <v>10.002382957402336</v>
      </c>
      <c r="FU95" s="3">
        <v>20</v>
      </c>
      <c r="FV95" s="3">
        <v>22.499404260649417</v>
      </c>
      <c r="FW95" s="3">
        <v>22.499404260649417</v>
      </c>
      <c r="FX95" s="3">
        <v>22.499404260649417</v>
      </c>
      <c r="FY95" s="4">
        <v>22.499404260649417</v>
      </c>
      <c r="FZ95">
        <v>22.499404260649417</v>
      </c>
      <c r="GA95">
        <v>22.499404260649417</v>
      </c>
      <c r="GB95">
        <v>22.499404260649417</v>
      </c>
      <c r="GC95">
        <v>22.499404260649417</v>
      </c>
      <c r="GD95">
        <v>22.499404260649417</v>
      </c>
    </row>
    <row r="96" spans="1:186">
      <c r="A96">
        <f>13*A99</f>
        <v>6.5</v>
      </c>
      <c r="B96" t="s">
        <v>16</v>
      </c>
      <c r="C96" s="5">
        <v>11.624310657702457</v>
      </c>
      <c r="D96" s="6">
        <v>11.626040567874242</v>
      </c>
      <c r="E96" s="6">
        <v>11.629926135675754</v>
      </c>
      <c r="F96" s="6">
        <v>11.636959254408225</v>
      </c>
      <c r="G96" s="7">
        <v>11.649023760908861</v>
      </c>
      <c r="H96">
        <v>11.669512686216244</v>
      </c>
      <c r="I96">
        <v>11.704450600662883</v>
      </c>
      <c r="J96">
        <v>11.764611624102736</v>
      </c>
      <c r="K96">
        <v>11.870283024938722</v>
      </c>
      <c r="L96" s="22">
        <v>12.066729126995783</v>
      </c>
      <c r="M96" s="6">
        <v>16.790011731494854</v>
      </c>
      <c r="N96" s="6">
        <v>17.089182108559907</v>
      </c>
      <c r="O96" s="6">
        <v>17.301041459326981</v>
      </c>
      <c r="P96" s="6">
        <v>17.446577940532311</v>
      </c>
      <c r="Q96" s="7">
        <v>17.5437337517542</v>
      </c>
      <c r="R96">
        <v>17.60710582571696</v>
      </c>
      <c r="S96">
        <v>17.647504675367546</v>
      </c>
      <c r="T96">
        <v>17.672401855135075</v>
      </c>
      <c r="U96">
        <v>17.686647711964337</v>
      </c>
      <c r="V96">
        <v>17.693108938158115</v>
      </c>
      <c r="BE96">
        <v>6.5</v>
      </c>
      <c r="BF96" t="s">
        <v>16</v>
      </c>
      <c r="BG96" s="5">
        <v>11.333203875757976</v>
      </c>
      <c r="BH96" s="6">
        <v>11.329170198499479</v>
      </c>
      <c r="BI96" s="6">
        <v>11.321073409323493</v>
      </c>
      <c r="BJ96" s="6">
        <v>11.308908405318018</v>
      </c>
      <c r="BK96" s="7">
        <v>11.292828660584753</v>
      </c>
      <c r="BL96">
        <v>11.273431196455087</v>
      </c>
      <c r="BM96">
        <v>11.252355105295893</v>
      </c>
      <c r="BN96">
        <v>11.233587296038136</v>
      </c>
      <c r="BO96">
        <v>11.226556011507142</v>
      </c>
      <c r="BP96" s="22">
        <v>11.254628957687993</v>
      </c>
      <c r="BQ96" s="6">
        <v>12.678096944597096</v>
      </c>
      <c r="BR96" s="6">
        <v>12.683874436640565</v>
      </c>
      <c r="BS96" s="6">
        <v>12.61771195187254</v>
      </c>
      <c r="BT96" s="6">
        <v>12.513879614947129</v>
      </c>
      <c r="BU96" s="7">
        <v>12.396160075243202</v>
      </c>
      <c r="BV96">
        <v>12.280854386494296</v>
      </c>
      <c r="BW96">
        <v>12.178902619861967</v>
      </c>
      <c r="BX96">
        <v>12.097460637659687</v>
      </c>
      <c r="BY96">
        <v>12.041028538699562</v>
      </c>
      <c r="BZ96">
        <v>12.012216299256128</v>
      </c>
      <c r="CB96">
        <v>6.5</v>
      </c>
      <c r="CC96" t="s">
        <v>16</v>
      </c>
      <c r="CD96" s="5">
        <v>11.64355534886905</v>
      </c>
      <c r="CE96" s="6">
        <v>11.646280799632498</v>
      </c>
      <c r="CF96" s="6">
        <v>11.652267292246862</v>
      </c>
      <c r="CG96" s="6">
        <v>11.662753828417834</v>
      </c>
      <c r="CH96" s="7">
        <v>11.680073511250034</v>
      </c>
      <c r="CI96">
        <v>11.708398851761585</v>
      </c>
      <c r="CJ96">
        <v>11.755115414164814</v>
      </c>
      <c r="CK96">
        <v>11.833478747286074</v>
      </c>
      <c r="CL96">
        <v>11.968791082622655</v>
      </c>
      <c r="CM96" s="22">
        <v>12.218782649541142</v>
      </c>
      <c r="CN96" s="6">
        <v>18.252186988868974</v>
      </c>
      <c r="CO96" s="6">
        <v>18.007044734248719</v>
      </c>
      <c r="CP96" s="6">
        <v>17.948053610527701</v>
      </c>
      <c r="CQ96" s="6">
        <v>17.941838853538858</v>
      </c>
      <c r="CR96" s="7">
        <v>17.946384291924275</v>
      </c>
      <c r="CS96">
        <v>17.950094143566577</v>
      </c>
      <c r="CT96">
        <v>17.951119551109802</v>
      </c>
      <c r="CU96">
        <v>17.950332492139811</v>
      </c>
      <c r="CV96">
        <v>17.94900149691572</v>
      </c>
      <c r="CW96">
        <v>17.948090068935727</v>
      </c>
      <c r="DO96">
        <v>6.5</v>
      </c>
      <c r="DP96" t="s">
        <v>16</v>
      </c>
      <c r="DQ96" s="5">
        <v>11.458723376407638</v>
      </c>
      <c r="DR96" s="6">
        <v>11.459086778009439</v>
      </c>
      <c r="DS96" s="6">
        <v>11.460170983595678</v>
      </c>
      <c r="DT96" s="6">
        <v>11.462817375827473</v>
      </c>
      <c r="DU96" s="7">
        <v>11.46864703388788</v>
      </c>
      <c r="DV96">
        <v>11.480627387669756</v>
      </c>
      <c r="DW96">
        <v>11.50411924873015</v>
      </c>
      <c r="DX96">
        <v>11.548889037289374</v>
      </c>
      <c r="DY96">
        <v>11.633665559745925</v>
      </c>
      <c r="DZ96" s="22">
        <v>11.800605658033804</v>
      </c>
      <c r="EA96" s="6">
        <v>15.977873316712918</v>
      </c>
      <c r="EB96" s="6">
        <v>16.225996987385823</v>
      </c>
      <c r="EC96" s="6">
        <v>16.38873031629015</v>
      </c>
      <c r="ED96" s="6">
        <v>16.490092000452641</v>
      </c>
      <c r="EE96" s="7">
        <v>16.549273991113974</v>
      </c>
      <c r="EF96">
        <v>16.581194704661176</v>
      </c>
      <c r="EG96">
        <v>16.596637009098156</v>
      </c>
      <c r="EH96">
        <v>16.602953229706756</v>
      </c>
      <c r="EI96">
        <v>16.604878962052645</v>
      </c>
      <c r="EJ96">
        <v>16.605200289352791</v>
      </c>
      <c r="EL96">
        <v>6.5</v>
      </c>
      <c r="EM96" t="s">
        <v>16</v>
      </c>
      <c r="EN96" s="5">
        <v>11.31344944581935</v>
      </c>
      <c r="EO96" s="6">
        <v>11.309056479196553</v>
      </c>
      <c r="EP96" s="6">
        <v>11.300222844178275</v>
      </c>
      <c r="EQ96" s="6">
        <v>11.286903449699782</v>
      </c>
      <c r="ER96" s="7">
        <v>11.269182591532706</v>
      </c>
      <c r="ES96">
        <v>11.247546526713391</v>
      </c>
      <c r="ET96">
        <v>11.223464044841805</v>
      </c>
      <c r="EU96">
        <v>11.20066836669332</v>
      </c>
      <c r="EV96">
        <v>11.188205815883308</v>
      </c>
      <c r="EW96" s="22">
        <v>11.208699216953731</v>
      </c>
      <c r="EX96" s="6">
        <v>12.494244911692013</v>
      </c>
      <c r="EY96" s="6">
        <v>12.485311903846801</v>
      </c>
      <c r="EZ96" s="6">
        <v>12.403893181841239</v>
      </c>
      <c r="FA96" s="6">
        <v>12.285570889118191</v>
      </c>
      <c r="FB96" s="7">
        <v>12.154836629026724</v>
      </c>
      <c r="FC96">
        <v>12.028362159690269</v>
      </c>
      <c r="FD96">
        <v>11.917295995442721</v>
      </c>
      <c r="FE96">
        <v>11.828922854528507</v>
      </c>
      <c r="FF96">
        <v>11.767826680974958</v>
      </c>
      <c r="FG96">
        <v>11.736669697987274</v>
      </c>
      <c r="FI96">
        <v>6.5</v>
      </c>
      <c r="FJ96" t="s">
        <v>16</v>
      </c>
      <c r="FK96" s="5">
        <v>11.64355534886905</v>
      </c>
      <c r="FL96" s="6">
        <v>11.646280799632498</v>
      </c>
      <c r="FM96" s="6">
        <v>11.652267292246862</v>
      </c>
      <c r="FN96" s="6">
        <v>11.662753828417834</v>
      </c>
      <c r="FO96" s="7">
        <v>11.680073511250034</v>
      </c>
      <c r="FP96">
        <v>11.708398851761585</v>
      </c>
      <c r="FQ96">
        <v>11.755115414164814</v>
      </c>
      <c r="FR96">
        <v>11.833478747286074</v>
      </c>
      <c r="FS96">
        <v>11.968791082622655</v>
      </c>
      <c r="FT96" s="22">
        <v>12.218782649541142</v>
      </c>
      <c r="FU96" s="6">
        <v>18.252186988868974</v>
      </c>
      <c r="FV96" s="6">
        <v>18.007044734248719</v>
      </c>
      <c r="FW96" s="6">
        <v>17.948053610527701</v>
      </c>
      <c r="FX96" s="6">
        <v>17.941838853538858</v>
      </c>
      <c r="FY96" s="7">
        <v>17.946384291924275</v>
      </c>
      <c r="FZ96">
        <v>17.950094143566577</v>
      </c>
      <c r="GA96">
        <v>17.951119551109802</v>
      </c>
      <c r="GB96">
        <v>17.950332492139811</v>
      </c>
      <c r="GC96">
        <v>17.94900149691572</v>
      </c>
      <c r="GD96">
        <v>17.948090068935727</v>
      </c>
    </row>
    <row r="97" spans="1:186">
      <c r="A97">
        <f>SUM(M98:M108)-SUM(L98:L108)</f>
        <v>2.4107369715790412</v>
      </c>
      <c r="B97" s="8">
        <f>(A116-43116)</f>
        <v>-43116</v>
      </c>
      <c r="C97" s="5">
        <v>12.825301755043062</v>
      </c>
      <c r="D97" s="6">
        <v>12.828567425815212</v>
      </c>
      <c r="E97" s="6">
        <v>12.835861109861172</v>
      </c>
      <c r="F97" s="6">
        <v>12.848952943635455</v>
      </c>
      <c r="G97" s="7">
        <v>12.871187954568601</v>
      </c>
      <c r="H97">
        <v>12.908545122954289</v>
      </c>
      <c r="I97">
        <v>12.971454314762587</v>
      </c>
      <c r="J97">
        <v>13.077486378579025</v>
      </c>
      <c r="K97">
        <v>13.253042677694864</v>
      </c>
      <c r="L97" s="22">
        <v>13.519315041909245</v>
      </c>
      <c r="M97" s="6">
        <v>16.326619517827105</v>
      </c>
      <c r="N97" s="6">
        <v>16.636451347373207</v>
      </c>
      <c r="O97" s="6">
        <v>16.868006213785954</v>
      </c>
      <c r="P97" s="6">
        <v>17.025348800874596</v>
      </c>
      <c r="Q97" s="7">
        <v>17.12897099805307</v>
      </c>
      <c r="R97">
        <v>17.196060976122602</v>
      </c>
      <c r="S97">
        <v>17.238739658642253</v>
      </c>
      <c r="T97">
        <v>17.265071394244945</v>
      </c>
      <c r="U97">
        <v>17.280175245830911</v>
      </c>
      <c r="V97">
        <v>17.287040931667466</v>
      </c>
      <c r="BE97">
        <v>-1.0543339253061959</v>
      </c>
      <c r="BF97" s="8">
        <v>-15</v>
      </c>
      <c r="BG97" s="5">
        <v>12.249437929345152</v>
      </c>
      <c r="BH97" s="6">
        <v>12.241635301037945</v>
      </c>
      <c r="BI97" s="6">
        <v>12.2259658724075</v>
      </c>
      <c r="BJ97" s="6">
        <v>12.202391028743612</v>
      </c>
      <c r="BK97" s="7">
        <v>12.171115776374281</v>
      </c>
      <c r="BL97">
        <v>12.13303074613407</v>
      </c>
      <c r="BM97">
        <v>12.09057227589421</v>
      </c>
      <c r="BN97">
        <v>12.049345514839533</v>
      </c>
      <c r="BO97">
        <v>12.020884354869303</v>
      </c>
      <c r="BP97" s="22">
        <v>12.025335627252753</v>
      </c>
      <c r="BQ97" s="6">
        <v>12.627307916128727</v>
      </c>
      <c r="BR97" s="6">
        <v>12.606780550858208</v>
      </c>
      <c r="BS97" s="6">
        <v>12.527629396648802</v>
      </c>
      <c r="BT97" s="6">
        <v>12.416758198846273</v>
      </c>
      <c r="BU97" s="7">
        <v>12.2953040904017</v>
      </c>
      <c r="BV97">
        <v>12.178139638217695</v>
      </c>
      <c r="BW97">
        <v>12.075351509554043</v>
      </c>
      <c r="BX97">
        <v>11.993591171739274</v>
      </c>
      <c r="BY97">
        <v>11.937071089510884</v>
      </c>
      <c r="BZ97">
        <v>11.908247911951984</v>
      </c>
      <c r="CB97">
        <v>2.9049798181109168</v>
      </c>
      <c r="CC97" s="8">
        <v>-15</v>
      </c>
      <c r="CD97" s="5">
        <v>12.862965898512078</v>
      </c>
      <c r="CE97" s="6">
        <v>12.868111829074575</v>
      </c>
      <c r="CF97" s="6">
        <v>12.87935919980716</v>
      </c>
      <c r="CG97" s="6">
        <v>12.898909589689477</v>
      </c>
      <c r="CH97" s="7">
        <v>12.930882613612786</v>
      </c>
      <c r="CI97">
        <v>12.982572621498308</v>
      </c>
      <c r="CJ97">
        <v>13.066607215095368</v>
      </c>
      <c r="CK97">
        <v>13.204136265175416</v>
      </c>
      <c r="CL97">
        <v>13.426737812517905</v>
      </c>
      <c r="CM97" s="22">
        <v>13.758966467153625</v>
      </c>
      <c r="CN97" s="6">
        <v>17.221430824349149</v>
      </c>
      <c r="CO97" s="6">
        <v>17.376464351066637</v>
      </c>
      <c r="CP97" s="6">
        <v>17.462048899132906</v>
      </c>
      <c r="CQ97" s="6">
        <v>17.511218706951436</v>
      </c>
      <c r="CR97" s="7">
        <v>17.538542588945099</v>
      </c>
      <c r="CS97">
        <v>17.552351941123892</v>
      </c>
      <c r="CT97">
        <v>17.558173765474749</v>
      </c>
      <c r="CU97">
        <v>17.559775631666813</v>
      </c>
      <c r="CV97">
        <v>17.559629824548779</v>
      </c>
      <c r="CW97">
        <v>17.559213802222395</v>
      </c>
      <c r="DO97">
        <v>1.6404621617821249</v>
      </c>
      <c r="DP97" s="8">
        <v>-15</v>
      </c>
      <c r="DQ97" s="5">
        <v>12.494917057176382</v>
      </c>
      <c r="DR97" s="6">
        <v>12.49553116657248</v>
      </c>
      <c r="DS97" s="6">
        <v>12.497398791865985</v>
      </c>
      <c r="DT97" s="6">
        <v>12.502019010209832</v>
      </c>
      <c r="DU97" s="7">
        <v>12.512261774300855</v>
      </c>
      <c r="DV97">
        <v>12.533329971021457</v>
      </c>
      <c r="DW97">
        <v>12.574431338305974</v>
      </c>
      <c r="DX97">
        <v>12.651327052435754</v>
      </c>
      <c r="DY97">
        <v>12.788296664878207</v>
      </c>
      <c r="DZ97" s="22">
        <v>13.007173949696055</v>
      </c>
      <c r="EA97" s="6">
        <v>15.439537190609197</v>
      </c>
      <c r="EB97" s="6">
        <v>15.690319581489369</v>
      </c>
      <c r="EC97" s="6">
        <v>15.865275234208607</v>
      </c>
      <c r="ED97" s="6">
        <v>15.973233969527723</v>
      </c>
      <c r="EE97" s="7">
        <v>16.035181688771502</v>
      </c>
      <c r="EF97">
        <v>16.068065502151715</v>
      </c>
      <c r="EG97">
        <v>16.083709266699781</v>
      </c>
      <c r="EH97">
        <v>16.089944403295014</v>
      </c>
      <c r="EI97">
        <v>16.091730397163587</v>
      </c>
      <c r="EJ97">
        <v>16.091959897721306</v>
      </c>
      <c r="EL97">
        <v>-1.1708213374580509</v>
      </c>
      <c r="EM97" s="8">
        <v>-15</v>
      </c>
      <c r="EN97" s="5">
        <v>12.209454612027081</v>
      </c>
      <c r="EO97" s="6">
        <v>12.200963058833313</v>
      </c>
      <c r="EP97" s="6">
        <v>12.183882607926629</v>
      </c>
      <c r="EQ97" s="6">
        <v>12.15810195295437</v>
      </c>
      <c r="ER97" s="7">
        <v>12.123699849497513</v>
      </c>
      <c r="ES97">
        <v>12.081362890912887</v>
      </c>
      <c r="ET97">
        <v>12.033209796449716</v>
      </c>
      <c r="EU97">
        <v>11.984381265249436</v>
      </c>
      <c r="EV97">
        <v>11.945877419176346</v>
      </c>
      <c r="EW97" s="22">
        <v>11.938047293333652</v>
      </c>
      <c r="EX97" s="6">
        <v>12.443865793704045</v>
      </c>
      <c r="EY97" s="6">
        <v>12.407013023468597</v>
      </c>
      <c r="EZ97" s="6">
        <v>12.311363133037249</v>
      </c>
      <c r="FA97" s="6">
        <v>12.185394289757864</v>
      </c>
      <c r="FB97" s="7">
        <v>12.050668504027904</v>
      </c>
      <c r="FC97">
        <v>11.922238952650401</v>
      </c>
      <c r="FD97">
        <v>11.810307796980011</v>
      </c>
      <c r="FE97">
        <v>11.721613416514876</v>
      </c>
      <c r="FF97">
        <v>11.660433628786079</v>
      </c>
      <c r="FG97">
        <v>11.62926937376195</v>
      </c>
      <c r="FI97">
        <v>2.9049798181109168</v>
      </c>
      <c r="FJ97" s="8">
        <v>-15</v>
      </c>
      <c r="FK97" s="5">
        <v>12.862965898512078</v>
      </c>
      <c r="FL97" s="6">
        <v>12.868111829074575</v>
      </c>
      <c r="FM97" s="6">
        <v>12.87935919980716</v>
      </c>
      <c r="FN97" s="6">
        <v>12.898909589689477</v>
      </c>
      <c r="FO97" s="7">
        <v>12.930882613612786</v>
      </c>
      <c r="FP97">
        <v>12.982572621498308</v>
      </c>
      <c r="FQ97">
        <v>13.066607215095368</v>
      </c>
      <c r="FR97">
        <v>13.204136265175416</v>
      </c>
      <c r="FS97">
        <v>13.426737812517905</v>
      </c>
      <c r="FT97" s="22">
        <v>13.758966467153625</v>
      </c>
      <c r="FU97" s="6">
        <v>17.221430824349149</v>
      </c>
      <c r="FV97" s="6">
        <v>17.376464351066637</v>
      </c>
      <c r="FW97" s="6">
        <v>17.462048899132906</v>
      </c>
      <c r="FX97" s="6">
        <v>17.511218706951436</v>
      </c>
      <c r="FY97" s="7">
        <v>17.538542588945099</v>
      </c>
      <c r="FZ97">
        <v>17.552351941123892</v>
      </c>
      <c r="GA97">
        <v>17.558173765474749</v>
      </c>
      <c r="GB97">
        <v>17.559775631666813</v>
      </c>
      <c r="GC97">
        <v>17.559629824548779</v>
      </c>
      <c r="GD97">
        <v>17.559213802222395</v>
      </c>
    </row>
    <row r="98" spans="1:186" ht="15.75" thickBot="1">
      <c r="A98" s="9">
        <f>A99/100</f>
        <v>5.0000000000000001E-3</v>
      </c>
      <c r="B98" t="s">
        <v>17</v>
      </c>
      <c r="C98" s="5">
        <v>13.679112140954182</v>
      </c>
      <c r="D98" s="6">
        <v>13.683578985243166</v>
      </c>
      <c r="E98" s="6">
        <v>13.693459599376412</v>
      </c>
      <c r="F98" s="6">
        <v>13.710939167707267</v>
      </c>
      <c r="G98" s="7">
        <v>13.740117436270541</v>
      </c>
      <c r="H98">
        <v>13.788311745371542</v>
      </c>
      <c r="I98">
        <v>13.868561333711591</v>
      </c>
      <c r="J98">
        <v>14.004896902278318</v>
      </c>
      <c r="K98">
        <v>14.245648076720414</v>
      </c>
      <c r="L98" s="6">
        <v>14.706444022243634</v>
      </c>
      <c r="M98" s="6">
        <v>15.744463263637916</v>
      </c>
      <c r="N98" s="6">
        <v>16.225326899208554</v>
      </c>
      <c r="O98" s="6">
        <v>16.495414897136744</v>
      </c>
      <c r="P98" s="6">
        <v>16.661363164323411</v>
      </c>
      <c r="Q98" s="7">
        <v>16.766855349500101</v>
      </c>
      <c r="R98">
        <v>16.834486075450386</v>
      </c>
      <c r="S98">
        <v>16.877554543780626</v>
      </c>
      <c r="T98">
        <v>16.904278933827904</v>
      </c>
      <c r="U98">
        <v>16.919712498351444</v>
      </c>
      <c r="V98">
        <v>16.926765285503453</v>
      </c>
      <c r="BE98" s="9">
        <v>5.0000000000000001E-3</v>
      </c>
      <c r="BF98" t="s">
        <v>17</v>
      </c>
      <c r="BG98" s="5">
        <v>12.830720848018453</v>
      </c>
      <c r="BH98" s="6">
        <v>12.819649537975339</v>
      </c>
      <c r="BI98" s="6">
        <v>12.797406697356969</v>
      </c>
      <c r="BJ98" s="6">
        <v>12.763894714869021</v>
      </c>
      <c r="BK98" s="7">
        <v>12.719260139609265</v>
      </c>
      <c r="BL98">
        <v>12.664361140789101</v>
      </c>
      <c r="BM98">
        <v>12.601642827600465</v>
      </c>
      <c r="BN98">
        <v>12.536823406743583</v>
      </c>
      <c r="BO98">
        <v>12.482486225289785</v>
      </c>
      <c r="BP98" s="6">
        <v>12.467577608905659</v>
      </c>
      <c r="BQ98" s="6">
        <v>12.571496080757006</v>
      </c>
      <c r="BR98" s="6">
        <v>12.53493551938622</v>
      </c>
      <c r="BS98" s="6">
        <v>12.43919842747871</v>
      </c>
      <c r="BT98" s="6">
        <v>12.318425884487192</v>
      </c>
      <c r="BU98" s="7">
        <v>12.192161497224557</v>
      </c>
      <c r="BV98">
        <v>12.073185671564239</v>
      </c>
      <c r="BW98">
        <v>11.970121018448991</v>
      </c>
      <c r="BX98">
        <v>11.888717751848082</v>
      </c>
      <c r="BY98">
        <v>11.832665048503291</v>
      </c>
      <c r="BZ98">
        <v>11.804137012736971</v>
      </c>
      <c r="CB98" s="9">
        <v>5.0000000000000001E-3</v>
      </c>
      <c r="CC98" t="s">
        <v>17</v>
      </c>
      <c r="CD98" s="5">
        <v>13.733656373260427</v>
      </c>
      <c r="CE98" s="6">
        <v>13.740692902484133</v>
      </c>
      <c r="CF98" s="6">
        <v>13.755945864738903</v>
      </c>
      <c r="CG98" s="6">
        <v>13.782115060864763</v>
      </c>
      <c r="CH98" s="7">
        <v>13.824209560764327</v>
      </c>
      <c r="CI98">
        <v>13.891069180840944</v>
      </c>
      <c r="CJ98">
        <v>13.998291681191857</v>
      </c>
      <c r="CK98">
        <v>14.174408469001612</v>
      </c>
      <c r="CL98">
        <v>14.476564784403134</v>
      </c>
      <c r="CM98" s="6">
        <v>15.041575495236694</v>
      </c>
      <c r="CN98" s="6">
        <v>16.294312748364849</v>
      </c>
      <c r="CO98" s="6">
        <v>16.784371184959387</v>
      </c>
      <c r="CP98" s="6">
        <v>17.002371517274113</v>
      </c>
      <c r="CQ98" s="6">
        <v>17.108275642610892</v>
      </c>
      <c r="CR98" s="7">
        <v>17.161776596371329</v>
      </c>
      <c r="CS98">
        <v>17.188582185576703</v>
      </c>
      <c r="CT98">
        <v>17.201304218361901</v>
      </c>
      <c r="CU98">
        <v>17.206731135885732</v>
      </c>
      <c r="CV98">
        <v>17.208667350115128</v>
      </c>
      <c r="CW98">
        <v>17.209179190050314</v>
      </c>
      <c r="DO98" s="9">
        <v>5.0000000000000001E-3</v>
      </c>
      <c r="DP98" t="s">
        <v>17</v>
      </c>
      <c r="DQ98" s="5">
        <v>13.185378407195845</v>
      </c>
      <c r="DR98" s="6">
        <v>13.186057809465163</v>
      </c>
      <c r="DS98" s="6">
        <v>13.188211040656871</v>
      </c>
      <c r="DT98" s="6">
        <v>13.193687284553512</v>
      </c>
      <c r="DU98" s="7">
        <v>13.205995549715782</v>
      </c>
      <c r="DV98">
        <v>13.231471255003292</v>
      </c>
      <c r="DW98">
        <v>13.281514250300267</v>
      </c>
      <c r="DX98">
        <v>13.377267149845272</v>
      </c>
      <c r="DY98">
        <v>13.56129389480307</v>
      </c>
      <c r="DZ98" s="6">
        <v>13.934880980422546</v>
      </c>
      <c r="EA98" s="6">
        <v>14.808264527184534</v>
      </c>
      <c r="EB98" s="6">
        <v>15.19491079902137</v>
      </c>
      <c r="EC98" s="6">
        <v>15.396450912530076</v>
      </c>
      <c r="ED98" s="6">
        <v>15.507602750306887</v>
      </c>
      <c r="EE98" s="7">
        <v>15.568232817842176</v>
      </c>
      <c r="EF98">
        <v>15.599440871489453</v>
      </c>
      <c r="EG98">
        <v>15.613830904573634</v>
      </c>
      <c r="EH98">
        <v>15.619259071281236</v>
      </c>
      <c r="EI98">
        <v>15.620580714900786</v>
      </c>
      <c r="EJ98">
        <v>15.620600498863569</v>
      </c>
      <c r="EL98" s="9">
        <v>5.0000000000000001E-3</v>
      </c>
      <c r="EM98" t="s">
        <v>17</v>
      </c>
      <c r="EN98" s="5">
        <v>12.769482208702096</v>
      </c>
      <c r="EO98" s="6">
        <v>12.757448319997955</v>
      </c>
      <c r="EP98" s="6">
        <v>12.733238390527754</v>
      </c>
      <c r="EQ98" s="6">
        <v>12.696663062971407</v>
      </c>
      <c r="ER98" s="7">
        <v>12.64770921602614</v>
      </c>
      <c r="ES98">
        <v>12.586972706657727</v>
      </c>
      <c r="ET98">
        <v>12.516465739502886</v>
      </c>
      <c r="EU98">
        <v>12.441151383872441</v>
      </c>
      <c r="EV98">
        <v>12.372115659947104</v>
      </c>
      <c r="EW98" s="6">
        <v>12.334592186504485</v>
      </c>
      <c r="EX98" s="6">
        <v>12.395843218877895</v>
      </c>
      <c r="EY98" s="6">
        <v>12.334136055041197</v>
      </c>
      <c r="EZ98" s="6">
        <v>12.219340214649984</v>
      </c>
      <c r="FA98" s="6">
        <v>12.082707554698974</v>
      </c>
      <c r="FB98" s="7">
        <v>11.9429948558543</v>
      </c>
      <c r="FC98">
        <v>11.812778591463928</v>
      </c>
      <c r="FD98">
        <v>11.700656264787021</v>
      </c>
      <c r="FE98">
        <v>11.612407928752134</v>
      </c>
      <c r="FF98">
        <v>11.55176342331389</v>
      </c>
      <c r="FG98">
        <v>11.520930327190662</v>
      </c>
      <c r="FI98" s="9">
        <v>5.0000000000000001E-3</v>
      </c>
      <c r="FJ98" t="s">
        <v>17</v>
      </c>
      <c r="FK98" s="5">
        <v>13.733656373260427</v>
      </c>
      <c r="FL98" s="6">
        <v>13.740692902484133</v>
      </c>
      <c r="FM98" s="6">
        <v>13.755945864738903</v>
      </c>
      <c r="FN98" s="6">
        <v>13.782115060864763</v>
      </c>
      <c r="FO98" s="7">
        <v>13.824209560764327</v>
      </c>
      <c r="FP98">
        <v>13.891069180840944</v>
      </c>
      <c r="FQ98">
        <v>13.998291681191857</v>
      </c>
      <c r="FR98">
        <v>14.174408469001612</v>
      </c>
      <c r="FS98">
        <v>14.476564784403134</v>
      </c>
      <c r="FT98" s="6">
        <v>15.041575495236694</v>
      </c>
      <c r="FU98" s="6">
        <v>16.294312748364849</v>
      </c>
      <c r="FV98" s="6">
        <v>16.784371184959387</v>
      </c>
      <c r="FW98" s="6">
        <v>17.002371517274113</v>
      </c>
      <c r="FX98" s="6">
        <v>17.108275642610892</v>
      </c>
      <c r="FY98" s="7">
        <v>17.161776596371329</v>
      </c>
      <c r="FZ98">
        <v>17.188582185576703</v>
      </c>
      <c r="GA98">
        <v>17.201304218361901</v>
      </c>
      <c r="GB98">
        <v>17.206731135885732</v>
      </c>
      <c r="GC98">
        <v>17.208667350115128</v>
      </c>
      <c r="GD98">
        <v>17.209179190050314</v>
      </c>
    </row>
    <row r="99" spans="1:186">
      <c r="A99" s="10">
        <v>0.5</v>
      </c>
      <c r="B99" t="s">
        <v>18</v>
      </c>
      <c r="C99" s="5">
        <v>14.254187692267502</v>
      </c>
      <c r="D99" s="6">
        <v>14.259469685921395</v>
      </c>
      <c r="E99" s="6">
        <v>14.27099358182171</v>
      </c>
      <c r="F99" s="6">
        <v>14.290942922499672</v>
      </c>
      <c r="G99" s="7">
        <v>14.323314706152475</v>
      </c>
      <c r="H99">
        <v>14.374979127479829</v>
      </c>
      <c r="I99">
        <v>14.457473845136256</v>
      </c>
      <c r="J99">
        <v>14.589936866686019</v>
      </c>
      <c r="K99">
        <v>14.803316628503369</v>
      </c>
      <c r="L99" s="6">
        <v>15.142037560185978</v>
      </c>
      <c r="M99" s="6">
        <v>15.62997155891542</v>
      </c>
      <c r="N99" s="6">
        <v>15.978456953436767</v>
      </c>
      <c r="O99" s="6">
        <v>16.207255256943885</v>
      </c>
      <c r="P99" s="6">
        <v>16.356397356492359</v>
      </c>
      <c r="Q99" s="7">
        <v>16.453943576894567</v>
      </c>
      <c r="R99">
        <v>16.517733001548429</v>
      </c>
      <c r="S99">
        <v>16.55907608593585</v>
      </c>
      <c r="T99">
        <v>16.585151200367712</v>
      </c>
      <c r="U99">
        <v>16.600419577712156</v>
      </c>
      <c r="V99">
        <v>16.607463193375327</v>
      </c>
      <c r="BE99" s="10">
        <v>0.5</v>
      </c>
      <c r="BF99" t="s">
        <v>18</v>
      </c>
      <c r="BG99" s="5">
        <v>13.150521593251346</v>
      </c>
      <c r="BH99" s="6">
        <v>13.136857279380063</v>
      </c>
      <c r="BI99" s="6">
        <v>13.109402936058389</v>
      </c>
      <c r="BJ99" s="6">
        <v>13.068005842317007</v>
      </c>
      <c r="BK99" s="7">
        <v>13.012706794053017</v>
      </c>
      <c r="BL99">
        <v>12.944131854006635</v>
      </c>
      <c r="BM99">
        <v>12.864134162582216</v>
      </c>
      <c r="BN99">
        <v>12.776778851562332</v>
      </c>
      <c r="BO99">
        <v>12.689642526029745</v>
      </c>
      <c r="BP99" s="6">
        <v>12.614410034508515</v>
      </c>
      <c r="BQ99" s="6">
        <v>12.559388062198837</v>
      </c>
      <c r="BR99" s="6">
        <v>12.46675232179261</v>
      </c>
      <c r="BS99" s="6">
        <v>12.346820074614715</v>
      </c>
      <c r="BT99" s="6">
        <v>12.215290472105137</v>
      </c>
      <c r="BU99" s="7">
        <v>12.084940827208731</v>
      </c>
      <c r="BV99">
        <v>11.965254250469584</v>
      </c>
      <c r="BW99">
        <v>11.863011744596351</v>
      </c>
      <c r="BX99">
        <v>11.782892636785821</v>
      </c>
      <c r="BY99">
        <v>11.72796871528103</v>
      </c>
      <c r="BZ99">
        <v>11.70007856806107</v>
      </c>
      <c r="CB99" s="10">
        <v>0.5</v>
      </c>
      <c r="CC99" t="s">
        <v>18</v>
      </c>
      <c r="CD99" s="5">
        <v>14.323554158813401</v>
      </c>
      <c r="CE99" s="6">
        <v>14.33185876859773</v>
      </c>
      <c r="CF99" s="6">
        <v>14.349653995232368</v>
      </c>
      <c r="CG99" s="6">
        <v>14.379612603047956</v>
      </c>
      <c r="CH99" s="7">
        <v>14.426565550349205</v>
      </c>
      <c r="CI99">
        <v>14.49870444843911</v>
      </c>
      <c r="CJ99">
        <v>14.609606080618168</v>
      </c>
      <c r="CK99">
        <v>14.781505279678807</v>
      </c>
      <c r="CL99">
        <v>15.049842618665178</v>
      </c>
      <c r="CM99" s="6">
        <v>15.464129670488443</v>
      </c>
      <c r="CN99" s="6">
        <v>16.044224339652029</v>
      </c>
      <c r="CO99" s="6">
        <v>16.421316798307149</v>
      </c>
      <c r="CP99" s="6">
        <v>16.637720362819707</v>
      </c>
      <c r="CQ99" s="6">
        <v>16.758146699227154</v>
      </c>
      <c r="CR99" s="7">
        <v>16.824314693128041</v>
      </c>
      <c r="CS99">
        <v>16.860037486040152</v>
      </c>
      <c r="CT99">
        <v>16.878737631197033</v>
      </c>
      <c r="CU99">
        <v>16.888060366979936</v>
      </c>
      <c r="CV99">
        <v>16.892355926136865</v>
      </c>
      <c r="CW99">
        <v>16.893984717558727</v>
      </c>
      <c r="DO99" s="10">
        <v>0.5</v>
      </c>
      <c r="DP99" t="s">
        <v>18</v>
      </c>
      <c r="DQ99" s="5">
        <v>13.598965055164502</v>
      </c>
      <c r="DR99" s="6">
        <v>13.599515629391101</v>
      </c>
      <c r="DS99" s="6">
        <v>13.601425317408571</v>
      </c>
      <c r="DT99" s="6">
        <v>13.606547391909279</v>
      </c>
      <c r="DU99" s="7">
        <v>13.618308205657918</v>
      </c>
      <c r="DV99">
        <v>13.642655893247195</v>
      </c>
      <c r="DW99">
        <v>13.689662649909105</v>
      </c>
      <c r="DX99">
        <v>13.776130522547261</v>
      </c>
      <c r="DY99">
        <v>13.929304852420898</v>
      </c>
      <c r="DZ99" s="6">
        <v>14.188333095364658</v>
      </c>
      <c r="EA99" s="6">
        <v>14.574668542964902</v>
      </c>
      <c r="EB99" s="6">
        <v>14.838941173597963</v>
      </c>
      <c r="EC99" s="6">
        <v>14.999538912035492</v>
      </c>
      <c r="ED99" s="6">
        <v>15.092637994852005</v>
      </c>
      <c r="EE99" s="7">
        <v>15.143945662697028</v>
      </c>
      <c r="EF99">
        <v>15.170067783096881</v>
      </c>
      <c r="EG99">
        <v>15.181680964143332</v>
      </c>
      <c r="EH99">
        <v>15.185635737827376</v>
      </c>
      <c r="EI99">
        <v>15.18622432770675</v>
      </c>
      <c r="EJ99">
        <v>15.185945165046324</v>
      </c>
      <c r="EL99" s="10">
        <v>0.5</v>
      </c>
      <c r="EM99" t="s">
        <v>18</v>
      </c>
      <c r="EN99" s="5">
        <v>13.066299590921442</v>
      </c>
      <c r="EO99" s="6">
        <v>13.051475282996925</v>
      </c>
      <c r="EP99" s="6">
        <v>13.021657797425076</v>
      </c>
      <c r="EQ99" s="6">
        <v>12.976601056376911</v>
      </c>
      <c r="ER99" s="7">
        <v>12.916186551548108</v>
      </c>
      <c r="ES99">
        <v>12.840786604027963</v>
      </c>
      <c r="ET99">
        <v>12.75185670999501</v>
      </c>
      <c r="EU99">
        <v>12.652835594114761</v>
      </c>
      <c r="EV99">
        <v>12.550314329631741</v>
      </c>
      <c r="EW99" s="6">
        <v>12.454572719929111</v>
      </c>
      <c r="EX99" s="6">
        <v>12.373216489530387</v>
      </c>
      <c r="EY99" s="6">
        <v>12.258386941638159</v>
      </c>
      <c r="EZ99" s="6">
        <v>12.120050288312989</v>
      </c>
      <c r="FA99" s="6">
        <v>11.972997563839227</v>
      </c>
      <c r="FB99" s="7">
        <v>11.829518058663515</v>
      </c>
      <c r="FC99">
        <v>11.69890008900143</v>
      </c>
      <c r="FD99">
        <v>11.587873688108417</v>
      </c>
      <c r="FE99">
        <v>11.501127773433854</v>
      </c>
      <c r="FF99">
        <v>11.441762727202715</v>
      </c>
      <c r="FG99">
        <v>11.411644219369212</v>
      </c>
      <c r="FI99" s="10">
        <v>0.5</v>
      </c>
      <c r="FJ99" t="s">
        <v>18</v>
      </c>
      <c r="FK99" s="5">
        <v>14.323554158813401</v>
      </c>
      <c r="FL99" s="6">
        <v>14.33185876859773</v>
      </c>
      <c r="FM99" s="6">
        <v>14.349653995232368</v>
      </c>
      <c r="FN99" s="6">
        <v>14.379612603047956</v>
      </c>
      <c r="FO99" s="7">
        <v>14.426565550349205</v>
      </c>
      <c r="FP99">
        <v>14.49870444843911</v>
      </c>
      <c r="FQ99">
        <v>14.609606080618168</v>
      </c>
      <c r="FR99">
        <v>14.781505279678807</v>
      </c>
      <c r="FS99">
        <v>15.049842618665178</v>
      </c>
      <c r="FT99" s="6">
        <v>15.464129670488443</v>
      </c>
      <c r="FU99" s="6">
        <v>16.044224339652029</v>
      </c>
      <c r="FV99" s="6">
        <v>16.421316798307149</v>
      </c>
      <c r="FW99" s="6">
        <v>16.637720362819707</v>
      </c>
      <c r="FX99" s="6">
        <v>16.758146699227154</v>
      </c>
      <c r="FY99" s="7">
        <v>16.824314693128041</v>
      </c>
      <c r="FZ99">
        <v>16.860037486040152</v>
      </c>
      <c r="GA99">
        <v>16.878737631197033</v>
      </c>
      <c r="GB99">
        <v>16.888060366979936</v>
      </c>
      <c r="GC99">
        <v>16.892355926136865</v>
      </c>
      <c r="GD99">
        <v>16.893984717558727</v>
      </c>
    </row>
    <row r="100" spans="1:186" ht="15.75" thickBot="1">
      <c r="A100" s="11">
        <v>2000</v>
      </c>
      <c r="B100" t="s">
        <v>19</v>
      </c>
      <c r="C100" s="12">
        <v>14.612300185822447</v>
      </c>
      <c r="D100" s="13">
        <v>14.618054589390603</v>
      </c>
      <c r="E100" s="13">
        <v>14.630399917211387</v>
      </c>
      <c r="F100" s="13">
        <v>14.651200383508622</v>
      </c>
      <c r="G100" s="14">
        <v>14.683745892202552</v>
      </c>
      <c r="H100">
        <v>14.733371952559203</v>
      </c>
      <c r="I100">
        <v>14.808253741531214</v>
      </c>
      <c r="J100">
        <v>14.920048927457215</v>
      </c>
      <c r="K100">
        <v>15.083092926633958</v>
      </c>
      <c r="L100" s="13">
        <v>15.307918260855185</v>
      </c>
      <c r="M100" s="13">
        <v>15.578497031033544</v>
      </c>
      <c r="N100" s="13">
        <v>15.808227711649621</v>
      </c>
      <c r="O100" s="13">
        <v>15.979394770290101</v>
      </c>
      <c r="P100" s="13">
        <v>16.100419652114045</v>
      </c>
      <c r="Q100" s="14">
        <v>16.18400680865226</v>
      </c>
      <c r="R100">
        <v>16.240911831198357</v>
      </c>
      <c r="S100">
        <v>16.279007016137228</v>
      </c>
      <c r="T100">
        <v>16.303684776550782</v>
      </c>
      <c r="U100">
        <v>16.31843875121664</v>
      </c>
      <c r="V100">
        <v>16.325337258301079</v>
      </c>
      <c r="BE100" s="11">
        <v>2000</v>
      </c>
      <c r="BF100" t="s">
        <v>19</v>
      </c>
      <c r="BG100" s="12">
        <v>13.274541014137569</v>
      </c>
      <c r="BH100" s="13">
        <v>13.259048978386089</v>
      </c>
      <c r="BI100" s="13">
        <v>13.227935666052669</v>
      </c>
      <c r="BJ100" s="13">
        <v>13.181030231422035</v>
      </c>
      <c r="BK100" s="14">
        <v>13.118305952420704</v>
      </c>
      <c r="BL100">
        <v>13.040180527685012</v>
      </c>
      <c r="BM100">
        <v>12.947937044944489</v>
      </c>
      <c r="BN100">
        <v>12.844208487660403</v>
      </c>
      <c r="BO100">
        <v>12.733245881946674</v>
      </c>
      <c r="BP100" s="13">
        <v>12.620035322260513</v>
      </c>
      <c r="BQ100" s="13">
        <v>12.505904457319959</v>
      </c>
      <c r="BR100" s="13">
        <v>12.379132269888382</v>
      </c>
      <c r="BS100" s="13">
        <v>12.242674537618594</v>
      </c>
      <c r="BT100" s="13">
        <v>12.104553750001569</v>
      </c>
      <c r="BU100" s="14">
        <v>11.972927732486955</v>
      </c>
      <c r="BV100">
        <v>11.854581756595939</v>
      </c>
      <c r="BW100">
        <v>11.754686016496962</v>
      </c>
      <c r="BX100">
        <v>11.676950319014493</v>
      </c>
      <c r="BY100">
        <v>11.623873587849703</v>
      </c>
      <c r="BZ100">
        <v>11.596977313984004</v>
      </c>
      <c r="CB100" s="11">
        <v>2000</v>
      </c>
      <c r="CC100" t="s">
        <v>19</v>
      </c>
      <c r="CD100" s="12">
        <v>14.694148914705139</v>
      </c>
      <c r="CE100" s="13">
        <v>14.703147697635284</v>
      </c>
      <c r="CF100" s="13">
        <v>14.722165995219546</v>
      </c>
      <c r="CG100" s="13">
        <v>14.753454728844424</v>
      </c>
      <c r="CH100" s="14">
        <v>14.80092766903771</v>
      </c>
      <c r="CI100">
        <v>14.870823680838209</v>
      </c>
      <c r="CJ100">
        <v>14.972519000805265</v>
      </c>
      <c r="CK100">
        <v>15.119060067115429</v>
      </c>
      <c r="CL100">
        <v>15.325800712547508</v>
      </c>
      <c r="CM100" s="13">
        <v>15.602015549480866</v>
      </c>
      <c r="CN100" s="13">
        <v>15.922955879768129</v>
      </c>
      <c r="CO100" s="13">
        <v>16.178130360711716</v>
      </c>
      <c r="CP100" s="13">
        <v>16.351555861386185</v>
      </c>
      <c r="CQ100" s="13">
        <v>16.46111678918081</v>
      </c>
      <c r="CR100" s="14">
        <v>16.527613570645997</v>
      </c>
      <c r="CS100">
        <v>16.566845815518029</v>
      </c>
      <c r="CT100">
        <v>16.58937100952749</v>
      </c>
      <c r="CU100">
        <v>16.601855624115153</v>
      </c>
      <c r="CV100">
        <v>16.608331415376959</v>
      </c>
      <c r="CW100">
        <v>16.611062691197677</v>
      </c>
      <c r="DO100" s="11">
        <v>2000</v>
      </c>
      <c r="DP100" t="s">
        <v>19</v>
      </c>
      <c r="DQ100" s="12">
        <v>13.797527835784217</v>
      </c>
      <c r="DR100" s="13">
        <v>13.797810882234575</v>
      </c>
      <c r="DS100" s="13">
        <v>13.799090241510042</v>
      </c>
      <c r="DT100" s="13">
        <v>13.802966033995723</v>
      </c>
      <c r="DU100" s="14">
        <v>13.81228727790962</v>
      </c>
      <c r="DV100">
        <v>13.831717810823134</v>
      </c>
      <c r="DW100">
        <v>13.868467263326666</v>
      </c>
      <c r="DX100">
        <v>13.932906205646773</v>
      </c>
      <c r="DY100">
        <v>14.037939122820847</v>
      </c>
      <c r="DZ100" s="13">
        <v>14.193462179534981</v>
      </c>
      <c r="EA100" s="13">
        <v>14.386703889476241</v>
      </c>
      <c r="EB100" s="13">
        <v>14.544080181882073</v>
      </c>
      <c r="EC100" s="13">
        <v>14.651691661222198</v>
      </c>
      <c r="ED100" s="13">
        <v>14.718186246023624</v>
      </c>
      <c r="EE100" s="14">
        <v>14.755756637647947</v>
      </c>
      <c r="EF100">
        <v>14.774700807790049</v>
      </c>
      <c r="EG100">
        <v>14.782605236344347</v>
      </c>
      <c r="EH100">
        <v>14.78471001509906</v>
      </c>
      <c r="EI100">
        <v>14.784437460084034</v>
      </c>
      <c r="EJ100">
        <v>14.783827221438813</v>
      </c>
      <c r="EL100" s="11">
        <v>2000</v>
      </c>
      <c r="EM100" t="s">
        <v>19</v>
      </c>
      <c r="EN100" s="12">
        <v>13.164694630133768</v>
      </c>
      <c r="EO100" s="13">
        <v>13.147934267979352</v>
      </c>
      <c r="EP100" s="13">
        <v>13.114246419905223</v>
      </c>
      <c r="EQ100" s="13">
        <v>13.063379944223383</v>
      </c>
      <c r="ER100" s="14">
        <v>12.995176158052891</v>
      </c>
      <c r="ES100">
        <v>12.909855238697288</v>
      </c>
      <c r="ET100">
        <v>12.808420882935653</v>
      </c>
      <c r="EU100">
        <v>12.693137342055294</v>
      </c>
      <c r="EV100">
        <v>12.567842336912303</v>
      </c>
      <c r="EW100" s="13">
        <v>12.437303824673108</v>
      </c>
      <c r="EX100" s="13">
        <v>12.303622751217381</v>
      </c>
      <c r="EY100" s="13">
        <v>12.158361279347535</v>
      </c>
      <c r="EZ100" s="13">
        <v>12.005443536802813</v>
      </c>
      <c r="FA100" s="13">
        <v>11.852983742521937</v>
      </c>
      <c r="FB100" s="14">
        <v>11.709069697549928</v>
      </c>
      <c r="FC100">
        <v>11.580441683635708</v>
      </c>
      <c r="FD100">
        <v>11.472268145649304</v>
      </c>
      <c r="FE100">
        <v>11.388282907985468</v>
      </c>
      <c r="FF100">
        <v>11.331016666163647</v>
      </c>
      <c r="FG100">
        <v>11.302018032378459</v>
      </c>
      <c r="FI100" s="11">
        <v>2000</v>
      </c>
      <c r="FJ100" t="s">
        <v>19</v>
      </c>
      <c r="FK100" s="12">
        <v>14.694148914705139</v>
      </c>
      <c r="FL100" s="13">
        <v>14.703147697635284</v>
      </c>
      <c r="FM100" s="13">
        <v>14.722165995219546</v>
      </c>
      <c r="FN100" s="13">
        <v>14.753454728844424</v>
      </c>
      <c r="FO100" s="14">
        <v>14.80092766903771</v>
      </c>
      <c r="FP100">
        <v>14.870823680838209</v>
      </c>
      <c r="FQ100">
        <v>14.972519000805265</v>
      </c>
      <c r="FR100">
        <v>15.119060067115429</v>
      </c>
      <c r="FS100">
        <v>15.325800712547508</v>
      </c>
      <c r="FT100" s="13">
        <v>15.602015549480866</v>
      </c>
      <c r="FU100" s="13">
        <v>15.922955879768129</v>
      </c>
      <c r="FV100" s="13">
        <v>16.178130360711716</v>
      </c>
      <c r="FW100" s="13">
        <v>16.351555861386185</v>
      </c>
      <c r="FX100" s="13">
        <v>16.46111678918081</v>
      </c>
      <c r="FY100" s="14">
        <v>16.527613570645997</v>
      </c>
      <c r="FZ100">
        <v>16.566845815518029</v>
      </c>
      <c r="GA100">
        <v>16.58937100952749</v>
      </c>
      <c r="GB100">
        <v>16.601855624115153</v>
      </c>
      <c r="GC100">
        <v>16.608331415376959</v>
      </c>
      <c r="GD100">
        <v>16.611062691197677</v>
      </c>
    </row>
    <row r="101" spans="1:186">
      <c r="A101" s="11">
        <v>1000</v>
      </c>
      <c r="B101" t="s">
        <v>20</v>
      </c>
      <c r="C101">
        <v>14.807800365390607</v>
      </c>
      <c r="D101">
        <v>14.813789141553304</v>
      </c>
      <c r="E101">
        <v>14.826407794953148</v>
      </c>
      <c r="F101">
        <v>14.847052495537005</v>
      </c>
      <c r="G101">
        <v>14.878087709477274</v>
      </c>
      <c r="H101" s="2">
        <v>14.923106352924718</v>
      </c>
      <c r="I101" s="3">
        <v>14.987084387621696</v>
      </c>
      <c r="J101" s="3">
        <v>15.076038834221452</v>
      </c>
      <c r="K101" s="3">
        <v>15.195314998596542</v>
      </c>
      <c r="L101" s="4">
        <v>15.344984577365247</v>
      </c>
      <c r="M101">
        <v>15.511520058170021</v>
      </c>
      <c r="N101">
        <v>15.663694514257994</v>
      </c>
      <c r="O101">
        <v>15.787247325063795</v>
      </c>
      <c r="P101">
        <v>15.881235337828823</v>
      </c>
      <c r="Q101">
        <v>15.950126043788703</v>
      </c>
      <c r="R101" s="2">
        <v>15.999379526576078</v>
      </c>
      <c r="S101" s="3">
        <v>16.03372742608931</v>
      </c>
      <c r="T101" s="3">
        <v>16.056734168201217</v>
      </c>
      <c r="U101" s="3">
        <v>16.070842059601041</v>
      </c>
      <c r="V101" s="4">
        <v>16.07754463261012</v>
      </c>
      <c r="BE101" s="11">
        <v>1000</v>
      </c>
      <c r="BF101" t="s">
        <v>20</v>
      </c>
      <c r="BG101">
        <v>13.259909171619281</v>
      </c>
      <c r="BH101">
        <v>13.243348511321425</v>
      </c>
      <c r="BI101">
        <v>13.210119716061994</v>
      </c>
      <c r="BJ101">
        <v>13.160084076050957</v>
      </c>
      <c r="BK101">
        <v>13.093226505654872</v>
      </c>
      <c r="BL101" s="2">
        <v>13.00988798326574</v>
      </c>
      <c r="BM101" s="3">
        <v>12.911055214599925</v>
      </c>
      <c r="BN101" s="3">
        <v>12.798632316472016</v>
      </c>
      <c r="BO101" s="3">
        <v>12.675498533629998</v>
      </c>
      <c r="BP101" s="4">
        <v>12.544967480389793</v>
      </c>
      <c r="BQ101">
        <v>12.409276415367744</v>
      </c>
      <c r="BR101">
        <v>12.268337520248526</v>
      </c>
      <c r="BS101">
        <v>12.125618381341763</v>
      </c>
      <c r="BT101">
        <v>11.986696398061314</v>
      </c>
      <c r="BU101">
        <v>11.857379465861195</v>
      </c>
      <c r="BV101" s="2">
        <v>11.742739923161999</v>
      </c>
      <c r="BW101" s="3">
        <v>11.646798862452364</v>
      </c>
      <c r="BX101" s="3">
        <v>11.572527533228046</v>
      </c>
      <c r="BY101" s="3">
        <v>11.521970742045383</v>
      </c>
      <c r="BZ101" s="4">
        <v>11.496392333780555</v>
      </c>
      <c r="CB101" s="11">
        <v>1000</v>
      </c>
      <c r="CC101" t="s">
        <v>20</v>
      </c>
      <c r="CD101">
        <v>14.899739101852964</v>
      </c>
      <c r="CE101">
        <v>14.909003207446062</v>
      </c>
      <c r="CF101">
        <v>14.928298397003159</v>
      </c>
      <c r="CG101">
        <v>14.959274341251396</v>
      </c>
      <c r="CH101">
        <v>15.004673638523265</v>
      </c>
      <c r="CI101" s="2">
        <v>15.068566507066739</v>
      </c>
      <c r="CJ101" s="3">
        <v>15.15641641490908</v>
      </c>
      <c r="CK101" s="3">
        <v>15.274497671569302</v>
      </c>
      <c r="CL101" s="3">
        <v>15.427624201823592</v>
      </c>
      <c r="CM101" s="4">
        <v>15.613450950006289</v>
      </c>
      <c r="CN101">
        <v>15.812660239577648</v>
      </c>
      <c r="CO101">
        <v>15.98539053547923</v>
      </c>
      <c r="CP101">
        <v>16.116235557794987</v>
      </c>
      <c r="CQ101">
        <v>16.207702218800552</v>
      </c>
      <c r="CR101">
        <v>16.268549161883293</v>
      </c>
      <c r="CS101" s="2">
        <v>16.307687670801254</v>
      </c>
      <c r="CT101" s="3">
        <v>16.332163257600644</v>
      </c>
      <c r="CU101" s="3">
        <v>16.346937362557089</v>
      </c>
      <c r="CV101" s="3">
        <v>16.355233718721486</v>
      </c>
      <c r="CW101" s="4">
        <v>16.358947083361784</v>
      </c>
      <c r="CX101" s="6"/>
      <c r="CY101" s="6"/>
      <c r="CZ101" s="6"/>
      <c r="DA101" s="6"/>
      <c r="DB101" s="6"/>
      <c r="DO101" s="11">
        <v>1000</v>
      </c>
      <c r="DP101" t="s">
        <v>20</v>
      </c>
      <c r="DQ101">
        <v>13.835115548337905</v>
      </c>
      <c r="DR101">
        <v>13.835082408141277</v>
      </c>
      <c r="DS101">
        <v>13.835578797364933</v>
      </c>
      <c r="DT101">
        <v>13.837837222511896</v>
      </c>
      <c r="DU101">
        <v>13.843962613175554</v>
      </c>
      <c r="DV101" s="2">
        <v>13.857186753263909</v>
      </c>
      <c r="DW101" s="3">
        <v>13.882044407998238</v>
      </c>
      <c r="DX101" s="3">
        <v>13.924133303405789</v>
      </c>
      <c r="DY101" s="3">
        <v>13.988697993416691</v>
      </c>
      <c r="DZ101" s="4">
        <v>14.076710654358253</v>
      </c>
      <c r="EA101">
        <v>14.177692336508663</v>
      </c>
      <c r="EB101">
        <v>14.266083312687423</v>
      </c>
      <c r="EC101">
        <v>14.330999931164847</v>
      </c>
      <c r="ED101">
        <v>14.372945241888466</v>
      </c>
      <c r="EE101">
        <v>14.396915332458907</v>
      </c>
      <c r="EF101" s="2">
        <v>14.408562287091954</v>
      </c>
      <c r="EG101" s="3">
        <v>14.412710619834723</v>
      </c>
      <c r="EH101" s="3">
        <v>14.412993900194468</v>
      </c>
      <c r="EI101" s="3">
        <v>14.411914013626822</v>
      </c>
      <c r="EJ101" s="4">
        <v>14.411010214885343</v>
      </c>
      <c r="EL101" s="11">
        <v>1000</v>
      </c>
      <c r="EM101" t="s">
        <v>20</v>
      </c>
      <c r="EN101">
        <v>13.120625466712879</v>
      </c>
      <c r="EO101">
        <v>13.102783767138927</v>
      </c>
      <c r="EP101">
        <v>13.066963977600642</v>
      </c>
      <c r="EQ101">
        <v>13.012967772931502</v>
      </c>
      <c r="ER101">
        <v>12.940686987772493</v>
      </c>
      <c r="ES101" s="2">
        <v>12.850334632845895</v>
      </c>
      <c r="ET101" s="3">
        <v>12.742740296047408</v>
      </c>
      <c r="EU101" s="3">
        <v>12.619648485541047</v>
      </c>
      <c r="EV101" s="3">
        <v>12.483853478867223</v>
      </c>
      <c r="EW101" s="4">
        <v>12.338835919778912</v>
      </c>
      <c r="EX101">
        <v>12.187551222347066</v>
      </c>
      <c r="EY101">
        <v>12.03131137406714</v>
      </c>
      <c r="EZ101">
        <v>11.874419869652558</v>
      </c>
      <c r="FA101">
        <v>11.722820804190983</v>
      </c>
      <c r="FB101">
        <v>11.582473726725961</v>
      </c>
      <c r="FC101" s="2">
        <v>11.458528394752001</v>
      </c>
      <c r="FD101" s="3">
        <v>11.355062504107924</v>
      </c>
      <c r="FE101" s="3">
        <v>11.275096716789863</v>
      </c>
      <c r="FF101" s="3">
        <v>11.220717732473808</v>
      </c>
      <c r="FG101" s="4">
        <v>11.193220105681004</v>
      </c>
      <c r="FI101" s="11">
        <v>1000</v>
      </c>
      <c r="FJ101" t="s">
        <v>20</v>
      </c>
      <c r="FK101">
        <v>14.899739101852964</v>
      </c>
      <c r="FL101">
        <v>14.909003207446062</v>
      </c>
      <c r="FM101">
        <v>14.928298397003159</v>
      </c>
      <c r="FN101">
        <v>14.959274341251396</v>
      </c>
      <c r="FO101">
        <v>15.004673638523265</v>
      </c>
      <c r="FP101" s="2">
        <v>15.068566507066739</v>
      </c>
      <c r="FQ101" s="3">
        <v>15.15641641490908</v>
      </c>
      <c r="FR101" s="3">
        <v>15.274497671569302</v>
      </c>
      <c r="FS101" s="3">
        <v>15.427624201823592</v>
      </c>
      <c r="FT101" s="4">
        <v>15.613450950006289</v>
      </c>
      <c r="FU101">
        <v>15.812660239577648</v>
      </c>
      <c r="FV101">
        <v>15.98539053547923</v>
      </c>
      <c r="FW101">
        <v>16.116235557794987</v>
      </c>
      <c r="FX101">
        <v>16.207702218800552</v>
      </c>
      <c r="FY101">
        <v>16.268549161883293</v>
      </c>
      <c r="FZ101" s="2">
        <v>16.307687670801254</v>
      </c>
      <c r="GA101" s="3">
        <v>16.332163257600644</v>
      </c>
      <c r="GB101" s="3">
        <v>16.346937362557089</v>
      </c>
      <c r="GC101" s="3">
        <v>16.355233718721486</v>
      </c>
      <c r="GD101" s="4">
        <v>16.358947083361784</v>
      </c>
    </row>
    <row r="102" spans="1:186" ht="15.75" thickBot="1">
      <c r="A102" s="15">
        <v>2</v>
      </c>
      <c r="B102" t="s">
        <v>21</v>
      </c>
      <c r="C102">
        <v>14.887354234599631</v>
      </c>
      <c r="D102">
        <v>14.893455743105777</v>
      </c>
      <c r="E102">
        <v>14.906091880067505</v>
      </c>
      <c r="F102">
        <v>14.926184645009155</v>
      </c>
      <c r="G102">
        <v>14.955232281775713</v>
      </c>
      <c r="H102" s="5">
        <v>14.995365263630582</v>
      </c>
      <c r="I102" s="6">
        <v>15.04923796005045</v>
      </c>
      <c r="J102" s="6">
        <v>15.119511506770825</v>
      </c>
      <c r="K102" s="6">
        <v>15.207569368169748</v>
      </c>
      <c r="L102" s="7">
        <v>15.311220745370692</v>
      </c>
      <c r="M102">
        <v>15.422189162341704</v>
      </c>
      <c r="N102">
        <v>15.527130828938301</v>
      </c>
      <c r="O102">
        <v>15.61743789957214</v>
      </c>
      <c r="P102">
        <v>15.690429004890294</v>
      </c>
      <c r="Q102">
        <v>15.747027206722501</v>
      </c>
      <c r="R102" s="5">
        <v>15.789570933565509</v>
      </c>
      <c r="S102" s="6">
        <v>15.820547973823741</v>
      </c>
      <c r="T102" s="6">
        <v>15.842042921861276</v>
      </c>
      <c r="U102" s="6">
        <v>15.855575999568558</v>
      </c>
      <c r="V102" s="7">
        <v>15.862111350539188</v>
      </c>
      <c r="BE102" s="15">
        <v>2</v>
      </c>
      <c r="BF102" t="s">
        <v>21</v>
      </c>
      <c r="BG102">
        <v>13.155024762959478</v>
      </c>
      <c r="BH102">
        <v>13.138063077720121</v>
      </c>
      <c r="BI102">
        <v>13.104073824773993</v>
      </c>
      <c r="BJ102">
        <v>13.052991544774519</v>
      </c>
      <c r="BK102">
        <v>12.984882030675482</v>
      </c>
      <c r="BL102" s="5">
        <v>12.900129635245193</v>
      </c>
      <c r="BM102" s="6">
        <v>12.79965655676776</v>
      </c>
      <c r="BN102" s="6">
        <v>12.685116469685529</v>
      </c>
      <c r="BO102" s="6">
        <v>12.55895528298047</v>
      </c>
      <c r="BP102" s="7">
        <v>12.424201811247219</v>
      </c>
      <c r="BQ102">
        <v>12.283981839092531</v>
      </c>
      <c r="BR102">
        <v>12.141303417651734</v>
      </c>
      <c r="BS102">
        <v>12.000202763159741</v>
      </c>
      <c r="BT102">
        <v>11.865385958946385</v>
      </c>
      <c r="BU102">
        <v>11.74148941111442</v>
      </c>
      <c r="BV102" s="5">
        <v>11.63257401172214</v>
      </c>
      <c r="BW102" s="6">
        <v>11.541910974429943</v>
      </c>
      <c r="BX102" s="6">
        <v>11.471959458197151</v>
      </c>
      <c r="BY102" s="6">
        <v>11.424437556307105</v>
      </c>
      <c r="BZ102" s="7">
        <v>11.40041965693662</v>
      </c>
      <c r="CB102" s="15">
        <v>2</v>
      </c>
      <c r="CC102" t="s">
        <v>21</v>
      </c>
      <c r="CD102">
        <v>14.987125773041308</v>
      </c>
      <c r="CE102">
        <v>14.996399780500678</v>
      </c>
      <c r="CF102">
        <v>15.01544827613175</v>
      </c>
      <c r="CG102">
        <v>15.045319815496821</v>
      </c>
      <c r="CH102">
        <v>15.087675709441982</v>
      </c>
      <c r="CI102" s="5">
        <v>15.144793956217521</v>
      </c>
      <c r="CJ102" s="6">
        <v>15.21935242252701</v>
      </c>
      <c r="CK102" s="6">
        <v>15.313705820649439</v>
      </c>
      <c r="CL102" s="6">
        <v>15.428257994879706</v>
      </c>
      <c r="CM102" s="7">
        <v>15.558720923663708</v>
      </c>
      <c r="CN102">
        <v>15.693390857087179</v>
      </c>
      <c r="CO102">
        <v>15.815146762648807</v>
      </c>
      <c r="CP102">
        <v>15.914256893300221</v>
      </c>
      <c r="CQ102">
        <v>15.989272003616394</v>
      </c>
      <c r="CR102">
        <v>16.043318495425797</v>
      </c>
      <c r="CS102" s="5">
        <v>16.080909804931338</v>
      </c>
      <c r="CT102" s="6">
        <v>16.106260482702343</v>
      </c>
      <c r="CU102" s="6">
        <v>16.122670019747435</v>
      </c>
      <c r="CV102" s="6">
        <v>16.132441122809475</v>
      </c>
      <c r="CW102" s="7">
        <v>16.136992270553456</v>
      </c>
      <c r="CX102" s="6"/>
      <c r="CY102" s="6"/>
      <c r="CZ102" s="6"/>
      <c r="DA102" s="6"/>
      <c r="DB102" s="6"/>
      <c r="DO102" s="15">
        <v>2</v>
      </c>
      <c r="DP102" t="s">
        <v>21</v>
      </c>
      <c r="DQ102">
        <v>13.757699626939434</v>
      </c>
      <c r="DR102">
        <v>13.757386955329391</v>
      </c>
      <c r="DS102">
        <v>13.757166638248224</v>
      </c>
      <c r="DT102">
        <v>13.75790555637213</v>
      </c>
      <c r="DU102">
        <v>13.761025801718485</v>
      </c>
      <c r="DV102" s="5">
        <v>13.768580973843026</v>
      </c>
      <c r="DW102" s="6">
        <v>13.783200881310172</v>
      </c>
      <c r="DX102" s="6">
        <v>13.807691694871853</v>
      </c>
      <c r="DY102" s="6">
        <v>13.84397519751597</v>
      </c>
      <c r="DZ102" s="7">
        <v>13.891139649965455</v>
      </c>
      <c r="EA102">
        <v>13.943261745130826</v>
      </c>
      <c r="EB102">
        <v>13.990199718384888</v>
      </c>
      <c r="EC102">
        <v>14.025905374417464</v>
      </c>
      <c r="ED102">
        <v>14.049335757866967</v>
      </c>
      <c r="EE102">
        <v>14.062389831652192</v>
      </c>
      <c r="EF102" s="5">
        <v>14.06799960755666</v>
      </c>
      <c r="EG102" s="6">
        <v>14.06903982638973</v>
      </c>
      <c r="EH102" s="6">
        <v>14.067863823334818</v>
      </c>
      <c r="EI102" s="6">
        <v>14.066180612167546</v>
      </c>
      <c r="EJ102" s="7">
        <v>14.065077265497719</v>
      </c>
      <c r="EL102" s="15">
        <v>2</v>
      </c>
      <c r="EM102" t="s">
        <v>21</v>
      </c>
      <c r="EN102">
        <v>12.981028264930037</v>
      </c>
      <c r="EO102">
        <v>12.96287152583413</v>
      </c>
      <c r="EP102">
        <v>12.926472823705833</v>
      </c>
      <c r="EQ102">
        <v>12.871728208042759</v>
      </c>
      <c r="ER102">
        <v>12.798647290817483</v>
      </c>
      <c r="ES102" s="5">
        <v>12.70754585376239</v>
      </c>
      <c r="ET102" s="6">
        <v>12.599279211182841</v>
      </c>
      <c r="EU102" s="6">
        <v>12.475467042401499</v>
      </c>
      <c r="EV102" s="6">
        <v>12.338613610953335</v>
      </c>
      <c r="EW102" s="7">
        <v>12.191991022276593</v>
      </c>
      <c r="EX102">
        <v>12.039244074123227</v>
      </c>
      <c r="EY102">
        <v>11.884124821929543</v>
      </c>
      <c r="EZ102">
        <v>11.7312630292289</v>
      </c>
      <c r="FA102">
        <v>11.585739393265715</v>
      </c>
      <c r="FB102">
        <v>11.452411330809275</v>
      </c>
      <c r="FC102" s="5">
        <v>11.335475721900167</v>
      </c>
      <c r="FD102" s="6">
        <v>11.238295928356452</v>
      </c>
      <c r="FE102" s="6">
        <v>11.163398555200887</v>
      </c>
      <c r="FF102" s="6">
        <v>11.112551408914596</v>
      </c>
      <c r="FG102" s="7">
        <v>11.08686238947069</v>
      </c>
      <c r="FI102" s="15">
        <v>2</v>
      </c>
      <c r="FJ102" t="s">
        <v>21</v>
      </c>
      <c r="FK102">
        <v>14.987125773041308</v>
      </c>
      <c r="FL102">
        <v>14.996399780500678</v>
      </c>
      <c r="FM102">
        <v>15.01544827613175</v>
      </c>
      <c r="FN102">
        <v>15.045319815496821</v>
      </c>
      <c r="FO102">
        <v>15.087675709441982</v>
      </c>
      <c r="FP102" s="5">
        <v>15.144793956217521</v>
      </c>
      <c r="FQ102" s="6">
        <v>15.21935242252701</v>
      </c>
      <c r="FR102" s="6">
        <v>15.313705820649439</v>
      </c>
      <c r="FS102" s="6">
        <v>15.428257994879706</v>
      </c>
      <c r="FT102" s="7">
        <v>15.558720923663708</v>
      </c>
      <c r="FU102">
        <v>15.693390857087179</v>
      </c>
      <c r="FV102">
        <v>15.815146762648807</v>
      </c>
      <c r="FW102">
        <v>15.914256893300221</v>
      </c>
      <c r="FX102">
        <v>15.989272003616394</v>
      </c>
      <c r="FY102">
        <v>16.043318495425797</v>
      </c>
      <c r="FZ102" s="5">
        <v>16.080909804931338</v>
      </c>
      <c r="GA102" s="6">
        <v>16.106260482702343</v>
      </c>
      <c r="GB102" s="6">
        <v>16.122670019747435</v>
      </c>
      <c r="GC102" s="6">
        <v>16.132441122809475</v>
      </c>
      <c r="GD102" s="7">
        <v>16.136992270553456</v>
      </c>
    </row>
    <row r="103" spans="1:186" ht="15.75" thickBot="1">
      <c r="A103" s="9">
        <v>0</v>
      </c>
      <c r="B103" t="s">
        <v>22</v>
      </c>
      <c r="C103">
        <v>14.890054787649019</v>
      </c>
      <c r="D103">
        <v>14.896237165333069</v>
      </c>
      <c r="E103">
        <v>14.908851870615655</v>
      </c>
      <c r="F103">
        <v>14.928419926604933</v>
      </c>
      <c r="G103">
        <v>14.955754298335766</v>
      </c>
      <c r="H103" s="5">
        <v>14.991932093323671</v>
      </c>
      <c r="I103" s="6">
        <v>15.038134946864721</v>
      </c>
      <c r="J103" s="6">
        <v>15.095243175274252</v>
      </c>
      <c r="K103" s="6">
        <v>15.163088569376265</v>
      </c>
      <c r="L103" s="7">
        <v>15.239457200662438</v>
      </c>
      <c r="M103">
        <v>15.319449442599877</v>
      </c>
      <c r="N103">
        <v>15.396490844025406</v>
      </c>
      <c r="O103">
        <v>15.465527432508619</v>
      </c>
      <c r="P103">
        <v>15.524105814318503</v>
      </c>
      <c r="Q103">
        <v>15.571818586267655</v>
      </c>
      <c r="R103" s="5">
        <v>15.609364521691013</v>
      </c>
      <c r="S103" s="6">
        <v>15.637819243092643</v>
      </c>
      <c r="T103" s="6">
        <v>15.658218249260473</v>
      </c>
      <c r="U103" s="6">
        <v>15.67137324216897</v>
      </c>
      <c r="V103" s="7">
        <v>15.677819766578896</v>
      </c>
      <c r="BE103" s="9">
        <v>0</v>
      </c>
      <c r="BF103" t="s">
        <v>22</v>
      </c>
      <c r="BG103">
        <v>12.99986926740346</v>
      </c>
      <c r="BH103">
        <v>12.983023129736193</v>
      </c>
      <c r="BI103">
        <v>12.949316440005493</v>
      </c>
      <c r="BJ103">
        <v>12.898777793983781</v>
      </c>
      <c r="BK103">
        <v>12.831589882268267</v>
      </c>
      <c r="BL103" s="5">
        <v>12.74824384718162</v>
      </c>
      <c r="BM103" s="6">
        <v>12.649714342227556</v>
      </c>
      <c r="BN103" s="6">
        <v>12.537613963621149</v>
      </c>
      <c r="BO103" s="6">
        <v>12.414266077699876</v>
      </c>
      <c r="BP103" s="7">
        <v>12.282637356694504</v>
      </c>
      <c r="BQ103">
        <v>12.146142532384317</v>
      </c>
      <c r="BR103">
        <v>12.008493964919866</v>
      </c>
      <c r="BS103">
        <v>11.87377786042763</v>
      </c>
      <c r="BT103">
        <v>11.746204058861965</v>
      </c>
      <c r="BU103">
        <v>11.629735546251238</v>
      </c>
      <c r="BV103" s="5">
        <v>11.527811438045452</v>
      </c>
      <c r="BW103" s="6">
        <v>11.443216492681616</v>
      </c>
      <c r="BX103" s="6">
        <v>11.378065440269669</v>
      </c>
      <c r="BY103" s="6">
        <v>11.333851769368401</v>
      </c>
      <c r="BZ103" s="7">
        <v>11.311518092810461</v>
      </c>
      <c r="CB103" s="9">
        <v>0</v>
      </c>
      <c r="CC103" t="s">
        <v>22</v>
      </c>
      <c r="CD103">
        <v>14.995664146419058</v>
      </c>
      <c r="CE103">
        <v>15.004840007234725</v>
      </c>
      <c r="CF103">
        <v>15.023459978310866</v>
      </c>
      <c r="CG103">
        <v>15.052069999290079</v>
      </c>
      <c r="CH103">
        <v>15.091487065152831</v>
      </c>
      <c r="CI103" s="5">
        <v>15.142719706146135</v>
      </c>
      <c r="CJ103" s="6">
        <v>15.206720758649732</v>
      </c>
      <c r="CK103" s="6">
        <v>15.283848648193542</v>
      </c>
      <c r="CL103" s="6">
        <v>15.372952918186602</v>
      </c>
      <c r="CM103" s="7">
        <v>15.470247551953905</v>
      </c>
      <c r="CN103">
        <v>15.568770641624557</v>
      </c>
      <c r="CO103">
        <v>15.660002972619591</v>
      </c>
      <c r="CP103">
        <v>15.738085864088731</v>
      </c>
      <c r="CQ103">
        <v>15.800980071509839</v>
      </c>
      <c r="CR103">
        <v>15.849409518175156</v>
      </c>
      <c r="CS103" s="5">
        <v>15.885401610249728</v>
      </c>
      <c r="CT103" s="6">
        <v>15.911237919007302</v>
      </c>
      <c r="CU103" s="6">
        <v>15.928904965567925</v>
      </c>
      <c r="CV103" s="6">
        <v>15.939889309214891</v>
      </c>
      <c r="CW103" s="7">
        <v>15.945149487128216</v>
      </c>
      <c r="CX103" s="6"/>
      <c r="CY103" s="6"/>
      <c r="CZ103" s="6"/>
      <c r="DA103" s="6"/>
      <c r="DB103" s="6"/>
      <c r="DO103" s="9">
        <v>1</v>
      </c>
      <c r="DP103" t="s">
        <v>22</v>
      </c>
      <c r="DQ103">
        <v>13.603303886400315</v>
      </c>
      <c r="DR103">
        <v>13.602801862104736</v>
      </c>
      <c r="DS103">
        <v>13.602067188750581</v>
      </c>
      <c r="DT103">
        <v>13.601664864125251</v>
      </c>
      <c r="DU103">
        <v>13.602489676001362</v>
      </c>
      <c r="DV103" s="5">
        <v>13.605766414114877</v>
      </c>
      <c r="DW103" s="6">
        <v>13.612943293182814</v>
      </c>
      <c r="DX103" s="6">
        <v>13.625376448184539</v>
      </c>
      <c r="DY103" s="6">
        <v>13.64371576051348</v>
      </c>
      <c r="DZ103" s="7">
        <v>13.667057119573501</v>
      </c>
      <c r="EA103">
        <v>13.692366245683539</v>
      </c>
      <c r="EB103">
        <v>13.715276574578409</v>
      </c>
      <c r="EC103">
        <v>13.732736471330769</v>
      </c>
      <c r="ED103">
        <v>13.743847880123162</v>
      </c>
      <c r="EE103">
        <v>13.749331881431944</v>
      </c>
      <c r="EF103" s="5">
        <v>13.750693977893802</v>
      </c>
      <c r="EG103" s="6">
        <v>13.749591405220047</v>
      </c>
      <c r="EH103" s="6">
        <v>13.747480621553146</v>
      </c>
      <c r="EI103" s="6">
        <v>13.745470198736921</v>
      </c>
      <c r="EJ103" s="7">
        <v>13.744286968751341</v>
      </c>
      <c r="EL103" s="9">
        <v>1</v>
      </c>
      <c r="EM103" t="s">
        <v>22</v>
      </c>
      <c r="EN103">
        <v>12.784116085292883</v>
      </c>
      <c r="EO103">
        <v>12.766262287730646</v>
      </c>
      <c r="EP103">
        <v>12.730528752077506</v>
      </c>
      <c r="EQ103">
        <v>12.676922147413366</v>
      </c>
      <c r="ER103">
        <v>12.605596009467709</v>
      </c>
      <c r="ES103" s="5">
        <v>12.517012249027674</v>
      </c>
      <c r="ET103" s="6">
        <v>12.412130319052114</v>
      </c>
      <c r="EU103" s="6">
        <v>12.292586215773674</v>
      </c>
      <c r="EV103" s="6">
        <v>12.160802041922013</v>
      </c>
      <c r="EW103" s="7">
        <v>12.01996091914625</v>
      </c>
      <c r="EX103">
        <v>11.873833543700083</v>
      </c>
      <c r="EY103">
        <v>11.726579444300009</v>
      </c>
      <c r="EZ103">
        <v>11.582688618192087</v>
      </c>
      <c r="FA103">
        <v>11.446673555712973</v>
      </c>
      <c r="FB103">
        <v>11.322705806601785</v>
      </c>
      <c r="FC103" s="5">
        <v>11.214365983986184</v>
      </c>
      <c r="FD103" s="6">
        <v>11.124537022789356</v>
      </c>
      <c r="FE103" s="6">
        <v>11.055403502739674</v>
      </c>
      <c r="FF103" s="6">
        <v>11.008508194997551</v>
      </c>
      <c r="FG103" s="7">
        <v>10.984825750858368</v>
      </c>
      <c r="FI103" s="9">
        <v>0</v>
      </c>
      <c r="FJ103" t="s">
        <v>22</v>
      </c>
      <c r="FK103">
        <v>14.995664146419058</v>
      </c>
      <c r="FL103">
        <v>15.004840007234725</v>
      </c>
      <c r="FM103">
        <v>15.023459978310866</v>
      </c>
      <c r="FN103">
        <v>15.052069999290079</v>
      </c>
      <c r="FO103">
        <v>15.091487065152831</v>
      </c>
      <c r="FP103" s="5">
        <v>15.142719706146135</v>
      </c>
      <c r="FQ103" s="6">
        <v>15.206720758649732</v>
      </c>
      <c r="FR103" s="6">
        <v>15.283848648193542</v>
      </c>
      <c r="FS103" s="6">
        <v>15.372952918186602</v>
      </c>
      <c r="FT103" s="7">
        <v>15.470247551953905</v>
      </c>
      <c r="FU103">
        <v>15.568770641624557</v>
      </c>
      <c r="FV103">
        <v>15.660002972619591</v>
      </c>
      <c r="FW103">
        <v>15.738085864088731</v>
      </c>
      <c r="FX103">
        <v>15.800980071509839</v>
      </c>
      <c r="FY103">
        <v>15.849409518175156</v>
      </c>
      <c r="FZ103" s="5">
        <v>15.885401610249728</v>
      </c>
      <c r="GA103" s="6">
        <v>15.911237919007302</v>
      </c>
      <c r="GB103" s="6">
        <v>15.928904965567925</v>
      </c>
      <c r="GC103" s="6">
        <v>15.939889309214891</v>
      </c>
      <c r="GD103" s="7">
        <v>15.945149487128216</v>
      </c>
    </row>
    <row r="104" spans="1:186" ht="15.75" thickBot="1">
      <c r="A104" s="16">
        <v>0.1</v>
      </c>
      <c r="B104" t="s">
        <v>23</v>
      </c>
      <c r="C104">
        <v>14.847806103336564</v>
      </c>
      <c r="D104">
        <v>14.854085026804189</v>
      </c>
      <c r="E104">
        <v>14.866749662225565</v>
      </c>
      <c r="F104">
        <v>14.886018257734976</v>
      </c>
      <c r="G104">
        <v>14.912214992987565</v>
      </c>
      <c r="H104" s="5">
        <v>14.945724003930046</v>
      </c>
      <c r="I104" s="6">
        <v>14.986859732706456</v>
      </c>
      <c r="J104" s="6">
        <v>15.035611141710286</v>
      </c>
      <c r="K104" s="6">
        <v>15.091257511003283</v>
      </c>
      <c r="L104" s="7">
        <v>15.151969552741889</v>
      </c>
      <c r="M104">
        <v>15.214701950355003</v>
      </c>
      <c r="N104">
        <v>15.275776763718099</v>
      </c>
      <c r="O104">
        <v>15.332074383181894</v>
      </c>
      <c r="P104">
        <v>15.381645969591483</v>
      </c>
      <c r="Q104">
        <v>15.42364480941934</v>
      </c>
      <c r="R104" s="5">
        <v>15.457956901388522</v>
      </c>
      <c r="S104" s="6">
        <v>15.484829187962802</v>
      </c>
      <c r="T104" s="6">
        <v>15.504611624736409</v>
      </c>
      <c r="U104" s="6">
        <v>15.517617470752292</v>
      </c>
      <c r="V104" s="7">
        <v>15.524065592458346</v>
      </c>
      <c r="BE104" s="16">
        <v>0.1</v>
      </c>
      <c r="BF104" t="s">
        <v>23</v>
      </c>
      <c r="BG104">
        <v>12.826628940055139</v>
      </c>
      <c r="BH104">
        <v>12.810235446554136</v>
      </c>
      <c r="BI104">
        <v>12.777485657678785</v>
      </c>
      <c r="BJ104">
        <v>12.728503104091986</v>
      </c>
      <c r="BK104">
        <v>12.663591225703446</v>
      </c>
      <c r="BL104" s="5">
        <v>12.583360383454536</v>
      </c>
      <c r="BM104" s="6">
        <v>12.488868268771812</v>
      </c>
      <c r="BN104" s="6">
        <v>12.381742557200386</v>
      </c>
      <c r="BO104" s="6">
        <v>12.264246124657676</v>
      </c>
      <c r="BP104" s="7">
        <v>12.139250386947491</v>
      </c>
      <c r="BQ104">
        <v>12.010115385380315</v>
      </c>
      <c r="BR104">
        <v>11.880528135546426</v>
      </c>
      <c r="BS104">
        <v>11.754347349376651</v>
      </c>
      <c r="BT104">
        <v>11.635372634076315</v>
      </c>
      <c r="BU104">
        <v>11.527102011091024</v>
      </c>
      <c r="BV104" s="5">
        <v>11.432555040037659</v>
      </c>
      <c r="BW104" s="6">
        <v>11.354186541352014</v>
      </c>
      <c r="BX104" s="6">
        <v>11.293876002314022</v>
      </c>
      <c r="BY104" s="6">
        <v>11.252963094706901</v>
      </c>
      <c r="BZ104" s="7">
        <v>11.232300323559361</v>
      </c>
      <c r="CB104" s="16">
        <v>0.1</v>
      </c>
      <c r="CC104" t="s">
        <v>23</v>
      </c>
      <c r="CD104">
        <v>14.957586137785437</v>
      </c>
      <c r="CE104">
        <v>14.966651907835191</v>
      </c>
      <c r="CF104">
        <v>14.984872224278613</v>
      </c>
      <c r="CG104">
        <v>15.012418237231291</v>
      </c>
      <c r="CH104">
        <v>15.049513944274429</v>
      </c>
      <c r="CI104" s="5">
        <v>15.096350275610215</v>
      </c>
      <c r="CJ104" s="6">
        <v>15.152897524528955</v>
      </c>
      <c r="CK104" s="6">
        <v>15.218577829849494</v>
      </c>
      <c r="CL104" s="6">
        <v>15.29181598846357</v>
      </c>
      <c r="CM104" s="7">
        <v>15.369633022873041</v>
      </c>
      <c r="CN104">
        <v>15.447671378894343</v>
      </c>
      <c r="CO104">
        <v>15.521110780132272</v>
      </c>
      <c r="CP104">
        <v>15.586266892037777</v>
      </c>
      <c r="CQ104">
        <v>15.641294309300184</v>
      </c>
      <c r="CR104">
        <v>15.685932089300074</v>
      </c>
      <c r="CS104" s="5">
        <v>15.720872486303744</v>
      </c>
      <c r="CT104" s="6">
        <v>15.74718030348631</v>
      </c>
      <c r="CU104" s="6">
        <v>15.765911683497837</v>
      </c>
      <c r="CV104" s="6">
        <v>15.777919437882421</v>
      </c>
      <c r="CW104" s="7">
        <v>15.783780049429991</v>
      </c>
      <c r="CX104" s="6"/>
      <c r="CY104" s="6"/>
      <c r="CZ104" s="6"/>
      <c r="DA104" s="6"/>
      <c r="DB104" s="6"/>
      <c r="DO104" s="16">
        <v>0.1</v>
      </c>
      <c r="DP104" t="s">
        <v>23</v>
      </c>
      <c r="DQ104">
        <v>13.402428960096346</v>
      </c>
      <c r="DR104">
        <v>13.401842159861715</v>
      </c>
      <c r="DS104">
        <v>13.400834918480767</v>
      </c>
      <c r="DT104">
        <v>13.399750803531216</v>
      </c>
      <c r="DU104">
        <v>13.399119217101342</v>
      </c>
      <c r="DV104" s="5">
        <v>13.399634918025638</v>
      </c>
      <c r="DW104" s="6">
        <v>13.402069209602907</v>
      </c>
      <c r="DX104" s="6">
        <v>13.407072176952152</v>
      </c>
      <c r="DY104" s="6">
        <v>13.414857047461677</v>
      </c>
      <c r="DZ104" s="7">
        <v>13.424854716534563</v>
      </c>
      <c r="EA104">
        <v>13.435591749394845</v>
      </c>
      <c r="EB104">
        <v>13.445132151927966</v>
      </c>
      <c r="EC104">
        <v>13.452023279051586</v>
      </c>
      <c r="ED104">
        <v>13.455750203134983</v>
      </c>
      <c r="EE104">
        <v>13.456625604744266</v>
      </c>
      <c r="EF104" s="5">
        <v>13.455443927803426</v>
      </c>
      <c r="EG104" s="6">
        <v>13.453151082993791</v>
      </c>
      <c r="EH104" s="6">
        <v>13.450622963072336</v>
      </c>
      <c r="EI104" s="6">
        <v>13.448550996775801</v>
      </c>
      <c r="EJ104" s="7">
        <v>13.447399657062094</v>
      </c>
      <c r="EL104" s="16">
        <v>0.1</v>
      </c>
      <c r="EM104" t="s">
        <v>23</v>
      </c>
      <c r="EN104">
        <v>12.56000290900791</v>
      </c>
      <c r="EO104">
        <v>12.542895154918829</v>
      </c>
      <c r="EP104">
        <v>12.508710018121866</v>
      </c>
      <c r="EQ104">
        <v>12.457558559937763</v>
      </c>
      <c r="ER104">
        <v>12.389729142957552</v>
      </c>
      <c r="ES104" s="5">
        <v>12.305820567372818</v>
      </c>
      <c r="ET104" s="6">
        <v>12.206893199713541</v>
      </c>
      <c r="EU104" s="6">
        <v>12.09460790434326</v>
      </c>
      <c r="EV104" s="6">
        <v>11.971311781814563</v>
      </c>
      <c r="EW104" s="7">
        <v>11.84002985437194</v>
      </c>
      <c r="EX104">
        <v>11.704347611247657</v>
      </c>
      <c r="EY104">
        <v>11.568220177705779</v>
      </c>
      <c r="EZ104">
        <v>11.435761352836188</v>
      </c>
      <c r="FA104">
        <v>11.310978457698011</v>
      </c>
      <c r="FB104">
        <v>11.197523829501469</v>
      </c>
      <c r="FC104" s="5">
        <v>11.098526892926037</v>
      </c>
      <c r="FD104" s="6">
        <v>11.016519919717437</v>
      </c>
      <c r="FE104" s="6">
        <v>10.953437045479166</v>
      </c>
      <c r="FF104" s="6">
        <v>10.910655809109583</v>
      </c>
      <c r="FG104" s="7">
        <v>10.889052928111953</v>
      </c>
      <c r="FI104" s="16">
        <v>0.1</v>
      </c>
      <c r="FJ104" t="s">
        <v>23</v>
      </c>
      <c r="FK104">
        <v>14.957586137785437</v>
      </c>
      <c r="FL104">
        <v>14.966651907835191</v>
      </c>
      <c r="FM104">
        <v>14.984872224278613</v>
      </c>
      <c r="FN104">
        <v>15.012418237231291</v>
      </c>
      <c r="FO104">
        <v>15.049513944274429</v>
      </c>
      <c r="FP104" s="5">
        <v>15.096350275610215</v>
      </c>
      <c r="FQ104" s="6">
        <v>15.152897524528955</v>
      </c>
      <c r="FR104" s="6">
        <v>15.218577829849494</v>
      </c>
      <c r="FS104" s="6">
        <v>15.29181598846357</v>
      </c>
      <c r="FT104" s="7">
        <v>15.369633022873041</v>
      </c>
      <c r="FU104">
        <v>15.447671378894343</v>
      </c>
      <c r="FV104">
        <v>15.521110780132272</v>
      </c>
      <c r="FW104">
        <v>15.586266892037777</v>
      </c>
      <c r="FX104">
        <v>15.641294309300184</v>
      </c>
      <c r="FY104">
        <v>15.685932089300074</v>
      </c>
      <c r="FZ104" s="5">
        <v>15.720872486303744</v>
      </c>
      <c r="GA104" s="6">
        <v>15.74718030348631</v>
      </c>
      <c r="GB104" s="6">
        <v>15.765911683497837</v>
      </c>
      <c r="GC104" s="6">
        <v>15.777919437882421</v>
      </c>
      <c r="GD104" s="7">
        <v>15.783780049429991</v>
      </c>
    </row>
    <row r="105" spans="1:186" ht="15.75" thickBot="1">
      <c r="A105" s="16">
        <v>0.1</v>
      </c>
      <c r="B105" t="s">
        <v>24</v>
      </c>
      <c r="C105">
        <v>14.785875053248729</v>
      </c>
      <c r="D105">
        <v>14.7922748278265</v>
      </c>
      <c r="E105">
        <v>14.805078652088644</v>
      </c>
      <c r="F105">
        <v>14.824294092627696</v>
      </c>
      <c r="G105">
        <v>14.849921020849594</v>
      </c>
      <c r="H105" s="12">
        <v>14.881913954004951</v>
      </c>
      <c r="I105" s="13">
        <v>14.920098018604413</v>
      </c>
      <c r="J105" s="13">
        <v>14.96402717382105</v>
      </c>
      <c r="K105" s="13">
        <v>15.0128029493765</v>
      </c>
      <c r="L105" s="14">
        <v>15.064928102113903</v>
      </c>
      <c r="M105">
        <v>15.118329662034663</v>
      </c>
      <c r="N105">
        <v>15.170666651171651</v>
      </c>
      <c r="O105">
        <v>15.219828246730504</v>
      </c>
      <c r="P105">
        <v>15.264254183911913</v>
      </c>
      <c r="Q105">
        <v>15.302975836218897</v>
      </c>
      <c r="R105" s="12">
        <v>15.335485018171862</v>
      </c>
      <c r="S105" s="13">
        <v>15.361560714525085</v>
      </c>
      <c r="T105" s="13">
        <v>15.381128308984923</v>
      </c>
      <c r="U105" s="13">
        <v>15.394172155316342</v>
      </c>
      <c r="V105" s="14">
        <v>15.400693049923804</v>
      </c>
      <c r="BE105" s="16">
        <v>0.1</v>
      </c>
      <c r="BF105" t="s">
        <v>24</v>
      </c>
      <c r="BG105">
        <v>12.66047308251925</v>
      </c>
      <c r="BH105">
        <v>12.644689333886685</v>
      </c>
      <c r="BI105">
        <v>12.613203893336498</v>
      </c>
      <c r="BJ105">
        <v>12.566222426427979</v>
      </c>
      <c r="BK105">
        <v>12.504152232619916</v>
      </c>
      <c r="BL105" s="12">
        <v>12.427705799188377</v>
      </c>
      <c r="BM105" s="13">
        <v>12.338012021023834</v>
      </c>
      <c r="BN105" s="13">
        <v>12.236710238476714</v>
      </c>
      <c r="BO105" s="13">
        <v>12.125998342533586</v>
      </c>
      <c r="BP105" s="14">
        <v>12.008610814738882</v>
      </c>
      <c r="BQ105">
        <v>11.887720235291729</v>
      </c>
      <c r="BR105">
        <v>11.766780885641253</v>
      </c>
      <c r="BS105">
        <v>11.64934236842875</v>
      </c>
      <c r="BT105">
        <v>11.538844309684045</v>
      </c>
      <c r="BU105">
        <v>11.438430093573521</v>
      </c>
      <c r="BV105" s="12">
        <v>11.350814796290761</v>
      </c>
      <c r="BW105" s="13">
        <v>11.278218531432731</v>
      </c>
      <c r="BX105" s="13">
        <v>11.222355379709523</v>
      </c>
      <c r="BY105" s="13">
        <v>11.184458027658193</v>
      </c>
      <c r="BZ105" s="14">
        <v>11.165317014941108</v>
      </c>
      <c r="CB105" s="16">
        <v>0.1</v>
      </c>
      <c r="CC105" t="s">
        <v>24</v>
      </c>
      <c r="CD105">
        <v>14.898498993371067</v>
      </c>
      <c r="CE105">
        <v>14.90748754522771</v>
      </c>
      <c r="CF105">
        <v>14.925426579789052</v>
      </c>
      <c r="CG105">
        <v>14.952230325400853</v>
      </c>
      <c r="CH105">
        <v>14.987736745080628</v>
      </c>
      <c r="CI105" s="12">
        <v>15.031643535820578</v>
      </c>
      <c r="CJ105" s="13">
        <v>15.083391286853107</v>
      </c>
      <c r="CK105" s="13">
        <v>15.141989901937951</v>
      </c>
      <c r="CL105" s="13">
        <v>15.205823128104591</v>
      </c>
      <c r="CM105" s="14">
        <v>15.272533192413441</v>
      </c>
      <c r="CN105">
        <v>15.339150133629394</v>
      </c>
      <c r="CO105">
        <v>15.4025829021394</v>
      </c>
      <c r="CP105">
        <v>15.460305131118067</v>
      </c>
      <c r="CQ105">
        <v>15.510736861810717</v>
      </c>
      <c r="CR105">
        <v>15.553213545890181</v>
      </c>
      <c r="CS105" s="12">
        <v>15.587720473925565</v>
      </c>
      <c r="CT105" s="13">
        <v>15.614588614597411</v>
      </c>
      <c r="CU105" s="13">
        <v>15.634257224848803</v>
      </c>
      <c r="CV105" s="13">
        <v>15.647127258863597</v>
      </c>
      <c r="CW105" s="14">
        <v>15.653487950935371</v>
      </c>
      <c r="CX105" s="6"/>
      <c r="CY105" s="6"/>
      <c r="CZ105" s="6"/>
      <c r="DA105" s="6"/>
      <c r="DB105" s="6"/>
      <c r="DO105" s="16">
        <v>0.1</v>
      </c>
      <c r="DP105" t="s">
        <v>24</v>
      </c>
      <c r="DQ105">
        <v>13.178663090339487</v>
      </c>
      <c r="DR105">
        <v>13.17807901712777</v>
      </c>
      <c r="DS105">
        <v>13.177005906854884</v>
      </c>
      <c r="DT105">
        <v>13.175638356501505</v>
      </c>
      <c r="DU105">
        <v>13.174271313809445</v>
      </c>
      <c r="DV105" s="12">
        <v>13.173281576336519</v>
      </c>
      <c r="DW105" s="13">
        <v>13.173070725822896</v>
      </c>
      <c r="DX105" s="13">
        <v>13.173955859693447</v>
      </c>
      <c r="DY105" s="13">
        <v>13.176018247588779</v>
      </c>
      <c r="DZ105" s="14">
        <v>13.178967313028828</v>
      </c>
      <c r="EA105">
        <v>13.182130269503801</v>
      </c>
      <c r="EB105">
        <v>13.184666508684062</v>
      </c>
      <c r="EC105">
        <v>13.185934289253305</v>
      </c>
      <c r="ED105">
        <v>13.185707545532491</v>
      </c>
      <c r="EE105">
        <v>13.184165955388925</v>
      </c>
      <c r="EF105" s="12">
        <v>13.181753276551783</v>
      </c>
      <c r="EG105" s="13">
        <v>13.17901365529136</v>
      </c>
      <c r="EH105" s="13">
        <v>13.176465792174664</v>
      </c>
      <c r="EI105" s="13">
        <v>13.174528693874642</v>
      </c>
      <c r="EJ105" s="14">
        <v>13.173488422251404</v>
      </c>
      <c r="EL105" s="16">
        <v>0.1</v>
      </c>
      <c r="EM105" t="s">
        <v>24</v>
      </c>
      <c r="EN105">
        <v>12.331503767702909</v>
      </c>
      <c r="EO105">
        <v>12.315412720518495</v>
      </c>
      <c r="EP105">
        <v>12.283306932268358</v>
      </c>
      <c r="EQ105">
        <v>12.235381213674112</v>
      </c>
      <c r="ER105">
        <v>12.172028691088878</v>
      </c>
      <c r="ES105" s="12">
        <v>12.093948119279382</v>
      </c>
      <c r="ET105" s="13">
        <v>12.002261645083342</v>
      </c>
      <c r="EU105" s="13">
        <v>11.898618308999238</v>
      </c>
      <c r="EV105" s="13">
        <v>11.785253022207984</v>
      </c>
      <c r="EW105" s="14">
        <v>11.664972787681405</v>
      </c>
      <c r="EX105">
        <v>11.541057335040371</v>
      </c>
      <c r="EY105">
        <v>11.417088006759583</v>
      </c>
      <c r="EZ105">
        <v>11.296737414039468</v>
      </c>
      <c r="FA105">
        <v>11.183546775734976</v>
      </c>
      <c r="FB105">
        <v>11.08073433671345</v>
      </c>
      <c r="FC105" s="12">
        <v>10.991066432532573</v>
      </c>
      <c r="FD105" s="13">
        <v>10.916797049444384</v>
      </c>
      <c r="FE105" s="13">
        <v>10.859662518085386</v>
      </c>
      <c r="FF105" s="13">
        <v>10.82091009828445</v>
      </c>
      <c r="FG105" s="14">
        <v>10.801339360361343</v>
      </c>
      <c r="FI105" s="16">
        <v>0.1</v>
      </c>
      <c r="FJ105" t="s">
        <v>24</v>
      </c>
      <c r="FK105">
        <v>14.898498993371067</v>
      </c>
      <c r="FL105">
        <v>14.90748754522771</v>
      </c>
      <c r="FM105">
        <v>14.925426579789052</v>
      </c>
      <c r="FN105">
        <v>14.952230325400853</v>
      </c>
      <c r="FO105">
        <v>14.987736745080628</v>
      </c>
      <c r="FP105" s="12">
        <v>15.031643535820578</v>
      </c>
      <c r="FQ105" s="13">
        <v>15.083391286853107</v>
      </c>
      <c r="FR105" s="13">
        <v>15.141989901937951</v>
      </c>
      <c r="FS105" s="13">
        <v>15.205823128104591</v>
      </c>
      <c r="FT105" s="14">
        <v>15.272533192413441</v>
      </c>
      <c r="FU105">
        <v>15.339150133629394</v>
      </c>
      <c r="FV105">
        <v>15.4025829021394</v>
      </c>
      <c r="FW105">
        <v>15.460305131118067</v>
      </c>
      <c r="FX105">
        <v>15.510736861810717</v>
      </c>
      <c r="FY105">
        <v>15.553213545890181</v>
      </c>
      <c r="FZ105" s="12">
        <v>15.587720473925565</v>
      </c>
      <c r="GA105" s="13">
        <v>15.614588614597411</v>
      </c>
      <c r="GB105" s="13">
        <v>15.634257224848803</v>
      </c>
      <c r="GC105" s="13">
        <v>15.647127258863597</v>
      </c>
      <c r="GD105" s="14">
        <v>15.653487950935371</v>
      </c>
    </row>
    <row r="106" spans="1:186">
      <c r="A106" s="16">
        <v>0</v>
      </c>
      <c r="B106" t="s">
        <v>25</v>
      </c>
      <c r="C106">
        <v>14.723509954289527</v>
      </c>
      <c r="D106">
        <v>14.730037743751657</v>
      </c>
      <c r="E106">
        <v>14.74302974299248</v>
      </c>
      <c r="F106">
        <v>14.762357202762974</v>
      </c>
      <c r="G106">
        <v>14.787817951711974</v>
      </c>
      <c r="H106">
        <v>14.819112942062013</v>
      </c>
      <c r="I106">
        <v>14.855799502237065</v>
      </c>
      <c r="J106">
        <v>14.897220731883243</v>
      </c>
      <c r="K106">
        <v>14.942427640067855</v>
      </c>
      <c r="L106">
        <v>14.990134712931756</v>
      </c>
      <c r="M106">
        <v>15.038764762301891</v>
      </c>
      <c r="N106">
        <v>15.086613842393753</v>
      </c>
      <c r="O106">
        <v>15.132083274177988</v>
      </c>
      <c r="P106">
        <v>15.17385044364976</v>
      </c>
      <c r="Q106">
        <v>15.210922487560111</v>
      </c>
      <c r="R106">
        <v>15.242600053521791</v>
      </c>
      <c r="S106">
        <v>15.268404756175205</v>
      </c>
      <c r="T106">
        <v>15.288010666713456</v>
      </c>
      <c r="U106">
        <v>15.301197330643737</v>
      </c>
      <c r="V106">
        <v>15.307824998167987</v>
      </c>
      <c r="BE106" s="16">
        <v>0</v>
      </c>
      <c r="BF106" t="s">
        <v>25</v>
      </c>
      <c r="BG106">
        <v>12.520362801100365</v>
      </c>
      <c r="BH106">
        <v>12.505186002393282</v>
      </c>
      <c r="BI106">
        <v>12.474948929789742</v>
      </c>
      <c r="BJ106">
        <v>12.429919814489267</v>
      </c>
      <c r="BK106">
        <v>12.370583787855651</v>
      </c>
      <c r="BL106">
        <v>12.297727505994452</v>
      </c>
      <c r="BM106">
        <v>12.21252713435964</v>
      </c>
      <c r="BN106">
        <v>12.11661905331222</v>
      </c>
      <c r="BO106">
        <v>12.012131112522004</v>
      </c>
      <c r="BP106">
        <v>11.901656601218368</v>
      </c>
      <c r="BQ106">
        <v>11.788164945902707</v>
      </c>
      <c r="BR106">
        <v>11.674859460070627</v>
      </c>
      <c r="BS106">
        <v>11.565004490751836</v>
      </c>
      <c r="BT106">
        <v>11.461747114081717</v>
      </c>
      <c r="BU106">
        <v>11.367962327832277</v>
      </c>
      <c r="BV106">
        <v>11.286143166867186</v>
      </c>
      <c r="BW106">
        <v>11.218342145636795</v>
      </c>
      <c r="BX106">
        <v>11.166157005205243</v>
      </c>
      <c r="BY106">
        <v>11.130746229223421</v>
      </c>
      <c r="BZ106">
        <v>11.112857964332632</v>
      </c>
      <c r="CB106" s="16">
        <v>0</v>
      </c>
      <c r="CC106" t="s">
        <v>25</v>
      </c>
      <c r="CD106">
        <v>14.837963101829061</v>
      </c>
      <c r="CE106">
        <v>14.846914633428845</v>
      </c>
      <c r="CF106">
        <v>14.864696888094532</v>
      </c>
      <c r="CG106">
        <v>14.891060667562241</v>
      </c>
      <c r="CH106">
        <v>14.925608714816075</v>
      </c>
      <c r="CI106">
        <v>14.967757023996255</v>
      </c>
      <c r="CJ106">
        <v>15.016672628765987</v>
      </c>
      <c r="CK106">
        <v>15.071194117242497</v>
      </c>
      <c r="CL106">
        <v>15.129762274726605</v>
      </c>
      <c r="CM106">
        <v>15.190414719219937</v>
      </c>
      <c r="CN106">
        <v>15.250908955769818</v>
      </c>
      <c r="CO106">
        <v>15.308995086074642</v>
      </c>
      <c r="CP106">
        <v>15.362746575788075</v>
      </c>
      <c r="CQ106">
        <v>15.410770230346314</v>
      </c>
      <c r="CR106">
        <v>15.452229820837221</v>
      </c>
      <c r="CS106">
        <v>15.486736596908859</v>
      </c>
      <c r="CT106">
        <v>15.514192921939159</v>
      </c>
      <c r="CU106">
        <v>15.534650934068056</v>
      </c>
      <c r="CV106">
        <v>15.548211957312246</v>
      </c>
      <c r="CW106">
        <v>15.554966931508977</v>
      </c>
      <c r="DO106" s="16">
        <v>0</v>
      </c>
      <c r="DP106" t="s">
        <v>25</v>
      </c>
      <c r="DQ106">
        <v>12.949379818435764</v>
      </c>
      <c r="DR106">
        <v>12.948851683270243</v>
      </c>
      <c r="DS106">
        <v>12.947844944010818</v>
      </c>
      <c r="DT106">
        <v>12.946461264984841</v>
      </c>
      <c r="DU106">
        <v>12.944854689608992</v>
      </c>
      <c r="DV106">
        <v>12.943220856353982</v>
      </c>
      <c r="DW106">
        <v>12.941765949531598</v>
      </c>
      <c r="DX106">
        <v>12.940651533675467</v>
      </c>
      <c r="DY106">
        <v>12.939925275599869</v>
      </c>
      <c r="DZ106">
        <v>12.939468201949683</v>
      </c>
      <c r="EA106">
        <v>12.939003821037968</v>
      </c>
      <c r="EB106">
        <v>12.938196725410934</v>
      </c>
      <c r="EC106">
        <v>12.936801279972801</v>
      </c>
      <c r="ED106">
        <v>12.934759165338884</v>
      </c>
      <c r="EE106">
        <v>12.932205042646254</v>
      </c>
      <c r="EF106">
        <v>12.929406794206953</v>
      </c>
      <c r="EG106">
        <v>12.926685848740819</v>
      </c>
      <c r="EH106">
        <v>12.924349717505335</v>
      </c>
      <c r="EI106">
        <v>12.922648741525171</v>
      </c>
      <c r="EJ106">
        <v>12.921754950744864</v>
      </c>
      <c r="EL106" s="16">
        <v>0</v>
      </c>
      <c r="EM106" t="s">
        <v>25</v>
      </c>
      <c r="EN106">
        <v>12.114989773803433</v>
      </c>
      <c r="EO106">
        <v>12.100036714012823</v>
      </c>
      <c r="EP106">
        <v>12.070238883065842</v>
      </c>
      <c r="EQ106">
        <v>12.025847763608336</v>
      </c>
      <c r="ER106">
        <v>11.967323132606984</v>
      </c>
      <c r="ES106">
        <v>11.895418536362241</v>
      </c>
      <c r="ET106">
        <v>11.811271809955564</v>
      </c>
      <c r="EU106">
        <v>11.716480243350288</v>
      </c>
      <c r="EV106">
        <v>11.613137432781022</v>
      </c>
      <c r="EW106">
        <v>11.5038118925911</v>
      </c>
      <c r="EX106">
        <v>11.391458620963942</v>
      </c>
      <c r="EY106">
        <v>11.279272358536041</v>
      </c>
      <c r="EZ106">
        <v>11.170507073050613</v>
      </c>
      <c r="FA106">
        <v>11.068292267879022</v>
      </c>
      <c r="FB106">
        <v>10.975477593002479</v>
      </c>
      <c r="FC106">
        <v>10.894526083180715</v>
      </c>
      <c r="FD106">
        <v>10.827460006764415</v>
      </c>
      <c r="FE106">
        <v>10.775850397183449</v>
      </c>
      <c r="FF106">
        <v>10.740834916281521</v>
      </c>
      <c r="FG106">
        <v>10.723147761033697</v>
      </c>
      <c r="FI106" s="16">
        <v>0</v>
      </c>
      <c r="FJ106" t="s">
        <v>25</v>
      </c>
      <c r="FK106">
        <v>14.837963101829061</v>
      </c>
      <c r="FL106">
        <v>14.846914633428845</v>
      </c>
      <c r="FM106">
        <v>14.864696888094532</v>
      </c>
      <c r="FN106">
        <v>14.891060667562241</v>
      </c>
      <c r="FO106">
        <v>14.925608714816075</v>
      </c>
      <c r="FP106">
        <v>14.967757023996255</v>
      </c>
      <c r="FQ106">
        <v>15.016672628765987</v>
      </c>
      <c r="FR106">
        <v>15.071194117242497</v>
      </c>
      <c r="FS106">
        <v>15.129762274726605</v>
      </c>
      <c r="FT106">
        <v>15.190414719219937</v>
      </c>
      <c r="FU106">
        <v>15.250908955769818</v>
      </c>
      <c r="FV106">
        <v>15.308995086074642</v>
      </c>
      <c r="FW106">
        <v>15.362746575788075</v>
      </c>
      <c r="FX106">
        <v>15.410770230346314</v>
      </c>
      <c r="FY106">
        <v>15.452229820837221</v>
      </c>
      <c r="FZ106">
        <v>15.486736596908859</v>
      </c>
      <c r="GA106">
        <v>15.514192921939159</v>
      </c>
      <c r="GB106">
        <v>15.534650934068056</v>
      </c>
      <c r="GC106">
        <v>15.548211957312246</v>
      </c>
      <c r="GD106">
        <v>15.554966931508977</v>
      </c>
    </row>
    <row r="107" spans="1:186" ht="15.75" thickBot="1">
      <c r="A107" s="15">
        <v>0</v>
      </c>
      <c r="B107" t="s">
        <v>26</v>
      </c>
      <c r="C107">
        <v>14.674538020705016</v>
      </c>
      <c r="D107">
        <v>14.681173231599525</v>
      </c>
      <c r="E107">
        <v>14.69433963778183</v>
      </c>
      <c r="F107">
        <v>14.713828592479869</v>
      </c>
      <c r="G107">
        <v>14.739322722351332</v>
      </c>
      <c r="H107">
        <v>14.770383967215791</v>
      </c>
      <c r="I107">
        <v>14.806430639503066</v>
      </c>
      <c r="J107">
        <v>14.846705703382936</v>
      </c>
      <c r="K107">
        <v>14.890247783240598</v>
      </c>
      <c r="L107">
        <v>14.935886303272403</v>
      </c>
      <c r="M107">
        <v>14.982284165243239</v>
      </c>
      <c r="N107">
        <v>15.028034911314759</v>
      </c>
      <c r="O107">
        <v>15.07178697657654</v>
      </c>
      <c r="P107">
        <v>15.112343930546404</v>
      </c>
      <c r="Q107">
        <v>15.148712047940986</v>
      </c>
      <c r="R107">
        <v>15.180100478717591</v>
      </c>
      <c r="S107">
        <v>15.205896217601484</v>
      </c>
      <c r="T107">
        <v>15.225634871744328</v>
      </c>
      <c r="U107">
        <v>15.238978953026121</v>
      </c>
      <c r="V107">
        <v>15.245706360124721</v>
      </c>
      <c r="BE107" s="15">
        <v>0</v>
      </c>
      <c r="BF107" t="s">
        <v>26</v>
      </c>
      <c r="BG107">
        <v>12.419793854367633</v>
      </c>
      <c r="BH107">
        <v>12.405094335344879</v>
      </c>
      <c r="BI107">
        <v>12.37583468957429</v>
      </c>
      <c r="BJ107">
        <v>12.332324285344484</v>
      </c>
      <c r="BK107">
        <v>12.275098509519063</v>
      </c>
      <c r="BL107">
        <v>12.204990102115309</v>
      </c>
      <c r="BM107">
        <v>12.1232010474821</v>
      </c>
      <c r="BN107">
        <v>12.031357131283135</v>
      </c>
      <c r="BO107">
        <v>11.931527045905424</v>
      </c>
      <c r="BP107">
        <v>11.826192256326994</v>
      </c>
      <c r="BQ107">
        <v>11.718163278655979</v>
      </c>
      <c r="BR107">
        <v>11.610450540505983</v>
      </c>
      <c r="BS107">
        <v>11.506108867491131</v>
      </c>
      <c r="BT107">
        <v>11.408079828749869</v>
      </c>
      <c r="BU107">
        <v>11.319055699576616</v>
      </c>
      <c r="BV107">
        <v>11.241381296919753</v>
      </c>
      <c r="BW107">
        <v>11.176998714739357</v>
      </c>
      <c r="BX107">
        <v>11.127429848163374</v>
      </c>
      <c r="BY107">
        <v>11.093785299060579</v>
      </c>
      <c r="BZ107">
        <v>11.076786138641554</v>
      </c>
      <c r="CB107" s="15">
        <v>0</v>
      </c>
      <c r="CC107" t="s">
        <v>26</v>
      </c>
      <c r="CD107">
        <v>14.790060620215073</v>
      </c>
      <c r="CE107">
        <v>14.799002713006576</v>
      </c>
      <c r="CF107">
        <v>14.816717490487289</v>
      </c>
      <c r="CG107">
        <v>14.84286157913332</v>
      </c>
      <c r="CH107">
        <v>14.876906587118981</v>
      </c>
      <c r="CI107">
        <v>14.918119262379394</v>
      </c>
      <c r="CJ107">
        <v>14.965533379261528</v>
      </c>
      <c r="CK107">
        <v>15.017920956936074</v>
      </c>
      <c r="CL107">
        <v>15.073780991617866</v>
      </c>
      <c r="CM107">
        <v>15.131372941580072</v>
      </c>
      <c r="CN107">
        <v>15.188819031661854</v>
      </c>
      <c r="CO107">
        <v>15.244272414608902</v>
      </c>
      <c r="CP107">
        <v>15.296102013226299</v>
      </c>
      <c r="CQ107">
        <v>15.343019447789937</v>
      </c>
      <c r="CR107">
        <v>15.384112323105896</v>
      </c>
      <c r="CS107">
        <v>15.418799524503141</v>
      </c>
      <c r="CT107">
        <v>15.446747943754485</v>
      </c>
      <c r="CU107">
        <v>15.46778628353576</v>
      </c>
      <c r="CV107">
        <v>15.481836157593706</v>
      </c>
      <c r="CW107">
        <v>15.488866180443155</v>
      </c>
      <c r="DO107" s="15">
        <v>0</v>
      </c>
      <c r="DP107" t="s">
        <v>26</v>
      </c>
      <c r="DQ107">
        <v>12.726439761536145</v>
      </c>
      <c r="DR107">
        <v>12.725983542540968</v>
      </c>
      <c r="DS107">
        <v>12.725094424663757</v>
      </c>
      <c r="DT107">
        <v>12.723821367955512</v>
      </c>
      <c r="DU107">
        <v>12.722240558725392</v>
      </c>
      <c r="DV107">
        <v>12.720451217325602</v>
      </c>
      <c r="DW107">
        <v>12.718560871881621</v>
      </c>
      <c r="DX107">
        <v>12.716659109397137</v>
      </c>
      <c r="DY107">
        <v>12.714786330366207</v>
      </c>
      <c r="DZ107">
        <v>12.71291285677173</v>
      </c>
      <c r="EA107">
        <v>12.710947075105755</v>
      </c>
      <c r="EB107">
        <v>12.708780062102178</v>
      </c>
      <c r="EC107">
        <v>12.706347884417479</v>
      </c>
      <c r="ED107">
        <v>12.703674158202146</v>
      </c>
      <c r="EE107">
        <v>12.700873774766897</v>
      </c>
      <c r="EF107">
        <v>12.698125155591788</v>
      </c>
      <c r="EG107">
        <v>12.695630227359269</v>
      </c>
      <c r="EH107">
        <v>12.693578528768569</v>
      </c>
      <c r="EI107">
        <v>12.692123239766836</v>
      </c>
      <c r="EJ107">
        <v>12.69136924763119</v>
      </c>
      <c r="EL107" s="15">
        <v>0</v>
      </c>
      <c r="EM107" t="s">
        <v>26</v>
      </c>
      <c r="EN107">
        <v>11.921208237734925</v>
      </c>
      <c r="EO107">
        <v>11.907400184864681</v>
      </c>
      <c r="EP107">
        <v>11.879909592641958</v>
      </c>
      <c r="EQ107">
        <v>11.839016580202275</v>
      </c>
      <c r="ER107">
        <v>11.785209492407278</v>
      </c>
      <c r="ES107">
        <v>11.719253853726283</v>
      </c>
      <c r="ET107">
        <v>11.642263014009627</v>
      </c>
      <c r="EU107">
        <v>11.555753414844471</v>
      </c>
      <c r="EV107">
        <v>11.461666513204863</v>
      </c>
      <c r="EW107">
        <v>11.362342886814309</v>
      </c>
      <c r="EX107">
        <v>11.260442951358165</v>
      </c>
      <c r="EY107">
        <v>11.158821575214901</v>
      </c>
      <c r="EZ107">
        <v>11.060375982010628</v>
      </c>
      <c r="FA107">
        <v>10.967892427100182</v>
      </c>
      <c r="FB107">
        <v>10.883915779050167</v>
      </c>
      <c r="FC107">
        <v>10.810657373780929</v>
      </c>
      <c r="FD107">
        <v>10.749944848574483</v>
      </c>
      <c r="FE107">
        <v>10.703207948625646</v>
      </c>
      <c r="FF107">
        <v>10.671488764373477</v>
      </c>
      <c r="FG107">
        <v>10.655463383302182</v>
      </c>
      <c r="FI107" s="15">
        <v>0</v>
      </c>
      <c r="FJ107" t="s">
        <v>26</v>
      </c>
      <c r="FK107">
        <v>14.790060620215073</v>
      </c>
      <c r="FL107">
        <v>14.799002713006576</v>
      </c>
      <c r="FM107">
        <v>14.816717490487289</v>
      </c>
      <c r="FN107">
        <v>14.84286157913332</v>
      </c>
      <c r="FO107">
        <v>14.876906587118981</v>
      </c>
      <c r="FP107">
        <v>14.918119262379394</v>
      </c>
      <c r="FQ107">
        <v>14.965533379261528</v>
      </c>
      <c r="FR107">
        <v>15.017920956936074</v>
      </c>
      <c r="FS107">
        <v>15.073780991617866</v>
      </c>
      <c r="FT107">
        <v>15.131372941580072</v>
      </c>
      <c r="FU107">
        <v>15.188819031661854</v>
      </c>
      <c r="FV107">
        <v>15.244272414608902</v>
      </c>
      <c r="FW107">
        <v>15.296102013226299</v>
      </c>
      <c r="FX107">
        <v>15.343019447789937</v>
      </c>
      <c r="FY107">
        <v>15.384112323105896</v>
      </c>
      <c r="FZ107">
        <v>15.418799524503141</v>
      </c>
      <c r="GA107">
        <v>15.446747943754485</v>
      </c>
      <c r="GB107">
        <v>15.46778628353576</v>
      </c>
      <c r="GC107">
        <v>15.481836157593706</v>
      </c>
      <c r="GD107">
        <v>15.488866180443155</v>
      </c>
    </row>
    <row r="108" spans="1:186">
      <c r="A108">
        <v>0.04</v>
      </c>
      <c r="B108" t="s">
        <v>27</v>
      </c>
      <c r="C108">
        <v>14.647871447989298</v>
      </c>
      <c r="D108">
        <v>14.654567838733428</v>
      </c>
      <c r="E108">
        <v>14.667837893780597</v>
      </c>
      <c r="F108">
        <v>14.687436367334527</v>
      </c>
      <c r="G108">
        <v>14.712993992422076</v>
      </c>
      <c r="H108">
        <v>14.74401155838739</v>
      </c>
      <c r="I108">
        <v>14.779848182690133</v>
      </c>
      <c r="J108">
        <v>14.819706349945916</v>
      </c>
      <c r="K108">
        <v>14.862622125859348</v>
      </c>
      <c r="L108">
        <v>14.907473758990157</v>
      </c>
      <c r="M108">
        <v>14.953020711679063</v>
      </c>
      <c r="N108">
        <v>14.99797403613478</v>
      </c>
      <c r="O108">
        <v>15.041081289410917</v>
      </c>
      <c r="P108">
        <v>15.081198979315163</v>
      </c>
      <c r="Q108">
        <v>15.117335036020879</v>
      </c>
      <c r="R108">
        <v>15.148661241580282</v>
      </c>
      <c r="S108">
        <v>15.174506862305764</v>
      </c>
      <c r="T108">
        <v>15.194346315102774</v>
      </c>
      <c r="U108">
        <v>15.207789256175381</v>
      </c>
      <c r="V108">
        <v>15.214575823896809</v>
      </c>
      <c r="BE108">
        <v>0.04</v>
      </c>
      <c r="BF108" t="s">
        <v>27</v>
      </c>
      <c r="BG108">
        <v>12.367404797843706</v>
      </c>
      <c r="BH108">
        <v>12.352965920260219</v>
      </c>
      <c r="BI108">
        <v>12.324238851355542</v>
      </c>
      <c r="BJ108">
        <v>12.281553141946327</v>
      </c>
      <c r="BK108">
        <v>12.225468495740307</v>
      </c>
      <c r="BL108">
        <v>12.156839266727786</v>
      </c>
      <c r="BM108">
        <v>12.076878153895972</v>
      </c>
      <c r="BN108">
        <v>11.987202589556002</v>
      </c>
      <c r="BO108">
        <v>11.889847684157017</v>
      </c>
      <c r="BP108">
        <v>11.787233943878698</v>
      </c>
      <c r="BQ108">
        <v>11.682086459459331</v>
      </c>
      <c r="BR108">
        <v>11.577313137206914</v>
      </c>
      <c r="BS108">
        <v>11.475859261851438</v>
      </c>
      <c r="BT108">
        <v>11.380560695238195</v>
      </c>
      <c r="BU108">
        <v>11.294016879885998</v>
      </c>
      <c r="BV108">
        <v>11.218497963391233</v>
      </c>
      <c r="BW108">
        <v>11.155890746683975</v>
      </c>
      <c r="BX108">
        <v>11.107679340882157</v>
      </c>
      <c r="BY108">
        <v>11.074950620523756</v>
      </c>
      <c r="BZ108">
        <v>11.058412313404803</v>
      </c>
      <c r="CB108">
        <v>0.84</v>
      </c>
      <c r="CC108" t="s">
        <v>27</v>
      </c>
      <c r="CD108">
        <v>14.763882756195736</v>
      </c>
      <c r="CE108">
        <v>14.772825757683366</v>
      </c>
      <c r="CF108">
        <v>14.790520109921141</v>
      </c>
      <c r="CG108">
        <v>14.816579858687925</v>
      </c>
      <c r="CH108">
        <v>14.850418565988273</v>
      </c>
      <c r="CI108">
        <v>14.891239084313927</v>
      </c>
      <c r="CJ108">
        <v>14.938021344863035</v>
      </c>
      <c r="CK108">
        <v>14.989515238858891</v>
      </c>
      <c r="CL108">
        <v>15.044251680922862</v>
      </c>
      <c r="CM108">
        <v>15.100587957247431</v>
      </c>
      <c r="CN108">
        <v>15.156797586244936</v>
      </c>
      <c r="CO108">
        <v>15.211196650310987</v>
      </c>
      <c r="CP108">
        <v>15.262274655293307</v>
      </c>
      <c r="CQ108">
        <v>15.308788219840631</v>
      </c>
      <c r="CR108">
        <v>15.349794631378964</v>
      </c>
      <c r="CS108">
        <v>15.384630596267852</v>
      </c>
      <c r="CT108">
        <v>15.412858732686285</v>
      </c>
      <c r="CU108">
        <v>15.434205958124597</v>
      </c>
      <c r="CV108">
        <v>15.448510157574391</v>
      </c>
      <c r="CW108">
        <v>15.455681999126067</v>
      </c>
      <c r="DO108">
        <v>0.04</v>
      </c>
      <c r="DP108" t="s">
        <v>27</v>
      </c>
      <c r="DQ108">
        <v>12.51683450796534</v>
      </c>
      <c r="DR108">
        <v>12.516436915322966</v>
      </c>
      <c r="DS108">
        <v>12.515653019433769</v>
      </c>
      <c r="DT108">
        <v>12.514507735069955</v>
      </c>
      <c r="DU108">
        <v>12.513042119032134</v>
      </c>
      <c r="DV108">
        <v>12.511312621255982</v>
      </c>
      <c r="DW108">
        <v>12.509384032972218</v>
      </c>
      <c r="DX108">
        <v>12.507315758329096</v>
      </c>
      <c r="DY108">
        <v>12.505145617739306</v>
      </c>
      <c r="DZ108">
        <v>12.502879861329214</v>
      </c>
      <c r="EA108">
        <v>12.500498588624419</v>
      </c>
      <c r="EB108">
        <v>12.497978857312722</v>
      </c>
      <c r="EC108">
        <v>12.495325380745323</v>
      </c>
      <c r="ED108">
        <v>12.492591428994407</v>
      </c>
      <c r="EE108">
        <v>12.489879868652979</v>
      </c>
      <c r="EF108">
        <v>12.487326870682933</v>
      </c>
      <c r="EG108">
        <v>12.485078071880483</v>
      </c>
      <c r="EH108">
        <v>12.483266740562279</v>
      </c>
      <c r="EI108">
        <v>12.481999102657033</v>
      </c>
      <c r="EJ108">
        <v>12.481347265823812</v>
      </c>
      <c r="EL108">
        <v>0.04</v>
      </c>
      <c r="EM108" t="s">
        <v>27</v>
      </c>
      <c r="EN108">
        <v>11.756007401591418</v>
      </c>
      <c r="EO108">
        <v>11.743277607301716</v>
      </c>
      <c r="EP108">
        <v>11.717946652495838</v>
      </c>
      <c r="EQ108">
        <v>11.680296965420144</v>
      </c>
      <c r="ER108">
        <v>11.63081080432503</v>
      </c>
      <c r="ES108">
        <v>11.57022868293625</v>
      </c>
      <c r="ET108">
        <v>11.499607930432683</v>
      </c>
      <c r="EU108">
        <v>11.42036656808898</v>
      </c>
      <c r="EV108">
        <v>11.33429753653227</v>
      </c>
      <c r="EW108">
        <v>11.243541824658177</v>
      </c>
      <c r="EX108">
        <v>11.150516682561154</v>
      </c>
      <c r="EY108">
        <v>11.05780547385362</v>
      </c>
      <c r="EZ108">
        <v>10.968025402147235</v>
      </c>
      <c r="FA108">
        <v>10.883694405833282</v>
      </c>
      <c r="FB108">
        <v>10.807117103282151</v>
      </c>
      <c r="FC108">
        <v>10.740302651403301</v>
      </c>
      <c r="FD108">
        <v>10.684918119268801</v>
      </c>
      <c r="FE108">
        <v>10.64227294602987</v>
      </c>
      <c r="FF108">
        <v>10.613325113957849</v>
      </c>
      <c r="FG108">
        <v>10.598698026234898</v>
      </c>
      <c r="FI108">
        <v>0.84</v>
      </c>
      <c r="FJ108" t="s">
        <v>27</v>
      </c>
      <c r="FK108">
        <v>14.763882756195736</v>
      </c>
      <c r="FL108">
        <v>14.772825757683366</v>
      </c>
      <c r="FM108">
        <v>14.790520109921141</v>
      </c>
      <c r="FN108">
        <v>14.816579858687925</v>
      </c>
      <c r="FO108">
        <v>14.850418565988273</v>
      </c>
      <c r="FP108">
        <v>14.891239084313927</v>
      </c>
      <c r="FQ108">
        <v>14.938021344863035</v>
      </c>
      <c r="FR108">
        <v>14.989515238858891</v>
      </c>
      <c r="FS108">
        <v>15.044251680922862</v>
      </c>
      <c r="FT108">
        <v>15.100587957247431</v>
      </c>
      <c r="FU108">
        <v>15.156797586244936</v>
      </c>
      <c r="FV108">
        <v>15.211196650310987</v>
      </c>
      <c r="FW108">
        <v>15.262274655293307</v>
      </c>
      <c r="FX108">
        <v>15.308788219840631</v>
      </c>
      <c r="FY108">
        <v>15.349794631378964</v>
      </c>
      <c r="FZ108">
        <v>15.384630596267852</v>
      </c>
      <c r="GA108">
        <v>15.412858732686285</v>
      </c>
      <c r="GB108">
        <v>15.434205958124597</v>
      </c>
      <c r="GC108">
        <v>15.448510157574391</v>
      </c>
      <c r="GD108">
        <v>15.455681999126067</v>
      </c>
    </row>
    <row r="109" spans="1:186">
      <c r="A109" s="9">
        <v>0</v>
      </c>
      <c r="B109" t="s">
        <v>28</v>
      </c>
      <c r="C109">
        <v>10</v>
      </c>
      <c r="D109">
        <v>10</v>
      </c>
      <c r="E109">
        <v>10</v>
      </c>
      <c r="F109">
        <v>10</v>
      </c>
      <c r="G109">
        <v>10</v>
      </c>
      <c r="H109">
        <v>10</v>
      </c>
      <c r="I109">
        <v>10</v>
      </c>
      <c r="J109">
        <v>10</v>
      </c>
      <c r="K109">
        <v>10</v>
      </c>
      <c r="L109">
        <v>10</v>
      </c>
      <c r="M109">
        <v>10</v>
      </c>
      <c r="N109">
        <v>10</v>
      </c>
      <c r="O109">
        <v>10</v>
      </c>
      <c r="P109">
        <v>10</v>
      </c>
      <c r="Q109">
        <v>10</v>
      </c>
      <c r="R109">
        <v>10</v>
      </c>
      <c r="S109">
        <v>10</v>
      </c>
      <c r="T109">
        <v>10</v>
      </c>
      <c r="U109">
        <v>10</v>
      </c>
      <c r="V109">
        <v>10</v>
      </c>
      <c r="BE109" s="9">
        <v>0</v>
      </c>
      <c r="BF109" t="s">
        <v>28</v>
      </c>
      <c r="BG109">
        <v>10</v>
      </c>
      <c r="BH109">
        <v>10</v>
      </c>
      <c r="BI109">
        <v>10</v>
      </c>
      <c r="BJ109">
        <v>10</v>
      </c>
      <c r="BK109">
        <v>10</v>
      </c>
      <c r="BL109">
        <v>10</v>
      </c>
      <c r="BM109">
        <v>10</v>
      </c>
      <c r="BN109">
        <v>10</v>
      </c>
      <c r="BO109">
        <v>10</v>
      </c>
      <c r="BP109">
        <v>10</v>
      </c>
      <c r="BQ109">
        <v>10</v>
      </c>
      <c r="BR109">
        <v>10</v>
      </c>
      <c r="BS109">
        <v>10</v>
      </c>
      <c r="BT109">
        <v>10</v>
      </c>
      <c r="BU109">
        <v>10</v>
      </c>
      <c r="BV109">
        <v>10</v>
      </c>
      <c r="BW109">
        <v>10</v>
      </c>
      <c r="BX109">
        <v>10</v>
      </c>
      <c r="BY109">
        <v>10</v>
      </c>
      <c r="BZ109">
        <v>10</v>
      </c>
      <c r="CB109" s="9">
        <v>0</v>
      </c>
      <c r="CC109" t="s">
        <v>28</v>
      </c>
      <c r="CD109">
        <v>10</v>
      </c>
      <c r="CE109">
        <v>10</v>
      </c>
      <c r="CF109">
        <v>10</v>
      </c>
      <c r="CG109">
        <v>10</v>
      </c>
      <c r="CH109">
        <v>10</v>
      </c>
      <c r="CI109">
        <v>10</v>
      </c>
      <c r="CJ109">
        <v>10</v>
      </c>
      <c r="CK109">
        <v>10</v>
      </c>
      <c r="CL109">
        <v>10</v>
      </c>
      <c r="CM109">
        <v>10</v>
      </c>
      <c r="CN109">
        <v>10</v>
      </c>
      <c r="CO109">
        <v>10</v>
      </c>
      <c r="CP109">
        <v>10</v>
      </c>
      <c r="CQ109">
        <v>10</v>
      </c>
      <c r="CR109">
        <v>10</v>
      </c>
      <c r="CS109">
        <v>10</v>
      </c>
      <c r="CT109">
        <v>10</v>
      </c>
      <c r="CU109">
        <v>10</v>
      </c>
      <c r="CV109">
        <v>10</v>
      </c>
      <c r="CW109">
        <v>10</v>
      </c>
      <c r="DO109" s="9">
        <v>0</v>
      </c>
      <c r="DP109" t="s">
        <v>28</v>
      </c>
      <c r="DQ109">
        <v>10</v>
      </c>
      <c r="DR109">
        <v>10</v>
      </c>
      <c r="DS109">
        <v>10</v>
      </c>
      <c r="DT109">
        <v>10</v>
      </c>
      <c r="DU109">
        <v>10</v>
      </c>
      <c r="DV109">
        <v>10</v>
      </c>
      <c r="DW109">
        <v>10</v>
      </c>
      <c r="DX109">
        <v>10</v>
      </c>
      <c r="DY109">
        <v>10</v>
      </c>
      <c r="DZ109">
        <v>10</v>
      </c>
      <c r="EA109">
        <v>10</v>
      </c>
      <c r="EB109">
        <v>10</v>
      </c>
      <c r="EC109">
        <v>10</v>
      </c>
      <c r="ED109">
        <v>10</v>
      </c>
      <c r="EE109">
        <v>10</v>
      </c>
      <c r="EF109">
        <v>10</v>
      </c>
      <c r="EG109">
        <v>10</v>
      </c>
      <c r="EH109">
        <v>10</v>
      </c>
      <c r="EI109">
        <v>10</v>
      </c>
      <c r="EJ109">
        <v>10</v>
      </c>
      <c r="EL109" s="9">
        <v>0</v>
      </c>
      <c r="EM109" t="s">
        <v>28</v>
      </c>
      <c r="EN109">
        <v>10</v>
      </c>
      <c r="EO109">
        <v>10</v>
      </c>
      <c r="EP109">
        <v>10</v>
      </c>
      <c r="EQ109">
        <v>10</v>
      </c>
      <c r="ER109">
        <v>10</v>
      </c>
      <c r="ES109">
        <v>10</v>
      </c>
      <c r="ET109">
        <v>10</v>
      </c>
      <c r="EU109">
        <v>10</v>
      </c>
      <c r="EV109">
        <v>10</v>
      </c>
      <c r="EW109">
        <v>10</v>
      </c>
      <c r="EX109">
        <v>10</v>
      </c>
      <c r="EY109">
        <v>10</v>
      </c>
      <c r="EZ109">
        <v>10</v>
      </c>
      <c r="FA109">
        <v>10</v>
      </c>
      <c r="FB109">
        <v>10</v>
      </c>
      <c r="FC109">
        <v>10</v>
      </c>
      <c r="FD109">
        <v>10</v>
      </c>
      <c r="FE109">
        <v>10</v>
      </c>
      <c r="FF109">
        <v>10</v>
      </c>
      <c r="FG109">
        <v>10</v>
      </c>
      <c r="FI109" s="9">
        <v>0</v>
      </c>
      <c r="FJ109" t="s">
        <v>28</v>
      </c>
      <c r="FK109">
        <v>10</v>
      </c>
      <c r="FL109">
        <v>10</v>
      </c>
      <c r="FM109">
        <v>10</v>
      </c>
      <c r="FN109">
        <v>10</v>
      </c>
      <c r="FO109">
        <v>10</v>
      </c>
      <c r="FP109">
        <v>10</v>
      </c>
      <c r="FQ109">
        <v>10</v>
      </c>
      <c r="FR109">
        <v>10</v>
      </c>
      <c r="FS109">
        <v>10</v>
      </c>
      <c r="FT109">
        <v>10</v>
      </c>
      <c r="FU109">
        <v>10</v>
      </c>
      <c r="FV109">
        <v>10</v>
      </c>
      <c r="FW109">
        <v>10</v>
      </c>
      <c r="FX109">
        <v>10</v>
      </c>
      <c r="FY109">
        <v>10</v>
      </c>
      <c r="FZ109">
        <v>10</v>
      </c>
      <c r="GA109">
        <v>10</v>
      </c>
      <c r="GB109">
        <v>10</v>
      </c>
      <c r="GC109">
        <v>10</v>
      </c>
      <c r="GD109">
        <v>10</v>
      </c>
    </row>
    <row r="110" spans="1:186">
      <c r="A110" s="9">
        <v>0.1</v>
      </c>
      <c r="B110" t="s">
        <v>29</v>
      </c>
      <c r="C110">
        <v>-4.75</v>
      </c>
      <c r="D110">
        <v>-4.25</v>
      </c>
      <c r="E110">
        <v>-3.75</v>
      </c>
      <c r="F110">
        <v>-3.25</v>
      </c>
      <c r="G110">
        <v>-2.75</v>
      </c>
      <c r="H110">
        <v>-2.25</v>
      </c>
      <c r="I110">
        <v>-1.75</v>
      </c>
      <c r="J110">
        <v>-1.25</v>
      </c>
      <c r="K110">
        <v>-0.75</v>
      </c>
      <c r="L110">
        <v>-0.25</v>
      </c>
      <c r="M110" s="6">
        <v>0.25</v>
      </c>
      <c r="N110">
        <v>0.75</v>
      </c>
      <c r="O110">
        <v>1.25</v>
      </c>
      <c r="P110">
        <v>1.75</v>
      </c>
      <c r="Q110">
        <v>2.25</v>
      </c>
      <c r="R110">
        <v>2.75</v>
      </c>
      <c r="S110">
        <v>3.25</v>
      </c>
      <c r="T110">
        <v>3.75</v>
      </c>
      <c r="U110">
        <v>4.25</v>
      </c>
      <c r="V110">
        <v>4.75</v>
      </c>
      <c r="BE110" s="9">
        <v>1</v>
      </c>
      <c r="BF110" t="s">
        <v>29</v>
      </c>
      <c r="BG110">
        <v>-4.75</v>
      </c>
      <c r="BH110">
        <v>-4.25</v>
      </c>
      <c r="BI110">
        <v>-3.75</v>
      </c>
      <c r="BJ110">
        <v>-3.25</v>
      </c>
      <c r="BK110">
        <v>-2.75</v>
      </c>
      <c r="BL110">
        <v>-2.25</v>
      </c>
      <c r="BM110">
        <v>-1.75</v>
      </c>
      <c r="BN110">
        <v>-1.25</v>
      </c>
      <c r="BO110">
        <v>-0.75</v>
      </c>
      <c r="BP110">
        <v>-0.25</v>
      </c>
      <c r="BQ110" s="6">
        <v>0.25</v>
      </c>
      <c r="BR110">
        <v>0.75</v>
      </c>
      <c r="BS110">
        <v>1.25</v>
      </c>
      <c r="BT110">
        <v>1.75</v>
      </c>
      <c r="BU110">
        <v>2.25</v>
      </c>
      <c r="BV110">
        <v>2.75</v>
      </c>
      <c r="BW110">
        <v>3.25</v>
      </c>
      <c r="BX110">
        <v>3.75</v>
      </c>
      <c r="BY110">
        <v>4.25</v>
      </c>
      <c r="BZ110">
        <v>4.75</v>
      </c>
      <c r="CB110" s="9">
        <v>0.1</v>
      </c>
      <c r="CC110" t="s">
        <v>29</v>
      </c>
      <c r="CD110">
        <v>-4.75</v>
      </c>
      <c r="CE110">
        <v>-4.25</v>
      </c>
      <c r="CF110">
        <v>-3.75</v>
      </c>
      <c r="CG110">
        <v>-3.25</v>
      </c>
      <c r="CH110">
        <v>-2.75</v>
      </c>
      <c r="CI110">
        <v>-2.25</v>
      </c>
      <c r="CJ110">
        <v>-1.75</v>
      </c>
      <c r="CK110">
        <v>-1.25</v>
      </c>
      <c r="CL110">
        <v>-0.75</v>
      </c>
      <c r="CM110">
        <v>-0.25</v>
      </c>
      <c r="CN110" s="6">
        <v>0.25</v>
      </c>
      <c r="CO110">
        <v>0.75</v>
      </c>
      <c r="CP110">
        <v>1.25</v>
      </c>
      <c r="CQ110">
        <v>1.75</v>
      </c>
      <c r="CR110">
        <v>2.25</v>
      </c>
      <c r="CS110">
        <v>2.75</v>
      </c>
      <c r="CT110">
        <v>3.25</v>
      </c>
      <c r="CU110">
        <v>3.75</v>
      </c>
      <c r="CV110">
        <v>4.25</v>
      </c>
      <c r="CW110">
        <v>4.75</v>
      </c>
      <c r="DO110" s="9">
        <v>0.1</v>
      </c>
      <c r="DP110" t="s">
        <v>29</v>
      </c>
      <c r="DQ110">
        <v>-4.75</v>
      </c>
      <c r="DR110">
        <v>-4.25</v>
      </c>
      <c r="DS110">
        <v>-3.75</v>
      </c>
      <c r="DT110">
        <v>-3.25</v>
      </c>
      <c r="DU110">
        <v>-2.75</v>
      </c>
      <c r="DV110">
        <v>-2.25</v>
      </c>
      <c r="DW110">
        <v>-1.75</v>
      </c>
      <c r="DX110">
        <v>-1.25</v>
      </c>
      <c r="DY110">
        <v>-0.75</v>
      </c>
      <c r="DZ110">
        <v>-0.25</v>
      </c>
      <c r="EA110" s="6">
        <v>0.25</v>
      </c>
      <c r="EB110">
        <v>0.75</v>
      </c>
      <c r="EC110">
        <v>1.25</v>
      </c>
      <c r="ED110">
        <v>1.75</v>
      </c>
      <c r="EE110">
        <v>2.25</v>
      </c>
      <c r="EF110">
        <v>2.75</v>
      </c>
      <c r="EG110">
        <v>3.25</v>
      </c>
      <c r="EH110">
        <v>3.75</v>
      </c>
      <c r="EI110">
        <v>4.25</v>
      </c>
      <c r="EJ110">
        <v>4.75</v>
      </c>
      <c r="EL110" s="9">
        <v>1</v>
      </c>
      <c r="EM110" t="s">
        <v>29</v>
      </c>
      <c r="EN110">
        <v>-4.75</v>
      </c>
      <c r="EO110">
        <v>-4.25</v>
      </c>
      <c r="EP110">
        <v>-3.75</v>
      </c>
      <c r="EQ110">
        <v>-3.25</v>
      </c>
      <c r="ER110">
        <v>-2.75</v>
      </c>
      <c r="ES110">
        <v>-2.25</v>
      </c>
      <c r="ET110">
        <v>-1.75</v>
      </c>
      <c r="EU110">
        <v>-1.25</v>
      </c>
      <c r="EV110">
        <v>-0.75</v>
      </c>
      <c r="EW110">
        <v>-0.25</v>
      </c>
      <c r="EX110" s="6">
        <v>0.25</v>
      </c>
      <c r="EY110">
        <v>0.75</v>
      </c>
      <c r="EZ110">
        <v>1.25</v>
      </c>
      <c r="FA110">
        <v>1.75</v>
      </c>
      <c r="FB110">
        <v>2.25</v>
      </c>
      <c r="FC110">
        <v>2.75</v>
      </c>
      <c r="FD110">
        <v>3.25</v>
      </c>
      <c r="FE110">
        <v>3.75</v>
      </c>
      <c r="FF110">
        <v>4.25</v>
      </c>
      <c r="FG110">
        <v>4.75</v>
      </c>
      <c r="FI110" s="9">
        <v>0.1</v>
      </c>
      <c r="FJ110" t="s">
        <v>29</v>
      </c>
      <c r="FK110">
        <v>-4.75</v>
      </c>
      <c r="FL110">
        <v>-4.25</v>
      </c>
      <c r="FM110">
        <v>-3.75</v>
      </c>
      <c r="FN110">
        <v>-3.25</v>
      </c>
      <c r="FO110">
        <v>-2.75</v>
      </c>
      <c r="FP110">
        <v>-2.25</v>
      </c>
      <c r="FQ110">
        <v>-1.75</v>
      </c>
      <c r="FR110">
        <v>-1.25</v>
      </c>
      <c r="FS110">
        <v>-0.75</v>
      </c>
      <c r="FT110">
        <v>-0.25</v>
      </c>
      <c r="FU110" s="6">
        <v>0.25</v>
      </c>
      <c r="FV110">
        <v>0.75</v>
      </c>
      <c r="FW110">
        <v>1.25</v>
      </c>
      <c r="FX110">
        <v>1.75</v>
      </c>
      <c r="FY110">
        <v>2.25</v>
      </c>
      <c r="FZ110">
        <v>2.75</v>
      </c>
      <c r="GA110">
        <v>3.25</v>
      </c>
      <c r="GB110">
        <v>3.75</v>
      </c>
      <c r="GC110">
        <v>4.25</v>
      </c>
      <c r="GD110">
        <v>4.75</v>
      </c>
    </row>
    <row r="111" spans="1:186">
      <c r="C111" s="6">
        <v>-6.4877108012004854</v>
      </c>
      <c r="D111" s="6">
        <v>-6.4946304418876224</v>
      </c>
      <c r="E111" s="6">
        <v>-6.5101727130936737</v>
      </c>
      <c r="F111" s="6">
        <v>-6.538305188023557</v>
      </c>
      <c r="G111" s="6">
        <v>-6.5865632140260999</v>
      </c>
      <c r="H111" s="6">
        <v>-6.6685189152556319</v>
      </c>
      <c r="I111" s="6">
        <v>-6.8082705730421864</v>
      </c>
      <c r="J111" s="6">
        <v>-7.0489146668016005</v>
      </c>
      <c r="K111" s="6">
        <v>-7.4716002701455437</v>
      </c>
      <c r="L111" s="6">
        <v>-8.2573846783737892</v>
      </c>
      <c r="M111" s="6">
        <v>2.1750066777731667</v>
      </c>
      <c r="N111" s="6">
        <v>2.0610370103198132</v>
      </c>
      <c r="O111" s="6">
        <v>1.9803286862180705</v>
      </c>
      <c r="P111" s="6">
        <v>1.9248862171874688</v>
      </c>
      <c r="Q111" s="6">
        <v>1.8878744795791302</v>
      </c>
      <c r="R111" s="6">
        <v>1.8637327371171262</v>
      </c>
      <c r="S111" s="6">
        <v>1.8483426991549983</v>
      </c>
      <c r="T111" s="6">
        <v>1.8388580592435588</v>
      </c>
      <c r="U111" s="6">
        <v>1.8334310661657447</v>
      </c>
      <c r="V111" s="6">
        <v>1.8309696466633529</v>
      </c>
      <c r="BF111" t="s">
        <v>0</v>
      </c>
      <c r="BG111" s="6">
        <v>-5.3232836734225586</v>
      </c>
      <c r="BH111" s="6">
        <v>-5.3071489643885741</v>
      </c>
      <c r="BI111" s="6">
        <v>-5.2747618076846265</v>
      </c>
      <c r="BJ111" s="6">
        <v>-5.2261017916627281</v>
      </c>
      <c r="BK111" s="6">
        <v>-5.161782812729669</v>
      </c>
      <c r="BL111" s="6">
        <v>-5.0841929562110053</v>
      </c>
      <c r="BM111" s="6">
        <v>-4.9998885915742264</v>
      </c>
      <c r="BN111" s="6">
        <v>-4.924817354543201</v>
      </c>
      <c r="BO111" s="6">
        <v>-4.8966922164192255</v>
      </c>
      <c r="BP111" s="6">
        <v>-5.008984001142629</v>
      </c>
      <c r="BQ111" s="6">
        <v>0.39089780362397297</v>
      </c>
      <c r="BR111" s="6">
        <v>0.39066785369189461</v>
      </c>
      <c r="BS111" s="6">
        <v>0.39330118641898015</v>
      </c>
      <c r="BT111" s="6">
        <v>0.39743381674436967</v>
      </c>
      <c r="BU111" s="6">
        <v>0.40211917155845633</v>
      </c>
      <c r="BV111" s="6">
        <v>0.4067084527026914</v>
      </c>
      <c r="BW111" s="6">
        <v>0.41076623445920196</v>
      </c>
      <c r="BX111" s="6">
        <v>0.41400770638765094</v>
      </c>
      <c r="BY111" s="6">
        <v>0.41625376007760617</v>
      </c>
      <c r="BZ111" s="6">
        <v>0.4174005158763498</v>
      </c>
      <c r="CC111" t="s">
        <v>0</v>
      </c>
      <c r="CD111" s="6">
        <v>-6.5646895658668569</v>
      </c>
      <c r="CE111" s="6">
        <v>-6.575591368920648</v>
      </c>
      <c r="CF111" s="6">
        <v>-6.5995373393781023</v>
      </c>
      <c r="CG111" s="6">
        <v>-6.6414834840619932</v>
      </c>
      <c r="CH111" s="6">
        <v>-6.710762215390794</v>
      </c>
      <c r="CI111" s="6">
        <v>-6.8240635774369949</v>
      </c>
      <c r="CJ111" s="6">
        <v>-7.0109298270499139</v>
      </c>
      <c r="CK111" s="6">
        <v>-7.3243831595349533</v>
      </c>
      <c r="CL111" s="6">
        <v>-7.8656325008812757</v>
      </c>
      <c r="CM111" s="6">
        <v>-8.8655987685552233</v>
      </c>
      <c r="CN111" s="6">
        <v>7.1617703870734717</v>
      </c>
      <c r="CO111" s="6">
        <v>1.7113750576764561</v>
      </c>
      <c r="CP111" s="6">
        <v>1.7338478667130346</v>
      </c>
      <c r="CQ111" s="6">
        <v>1.7362153931849746</v>
      </c>
      <c r="CR111" s="6">
        <v>1.7344837976095777</v>
      </c>
      <c r="CS111" s="6">
        <v>1.7330705207934627</v>
      </c>
      <c r="CT111" s="6">
        <v>1.7326798893484248</v>
      </c>
      <c r="CU111" s="6">
        <v>1.7329797213369926</v>
      </c>
      <c r="CV111" s="6">
        <v>1.7334867671366463</v>
      </c>
      <c r="CW111" s="6">
        <v>1.7338339777956913</v>
      </c>
      <c r="CX111" s="6"/>
      <c r="CY111" s="6"/>
      <c r="CZ111" s="6"/>
      <c r="DA111" s="6"/>
      <c r="DB111" s="6"/>
      <c r="DP111" t="s">
        <v>0</v>
      </c>
      <c r="DQ111" s="6">
        <v>-5.8253616760212097</v>
      </c>
      <c r="DR111" s="6">
        <v>-5.826815282428413</v>
      </c>
      <c r="DS111" s="6">
        <v>-5.8311521047733663</v>
      </c>
      <c r="DT111" s="6">
        <v>-5.8417376737005497</v>
      </c>
      <c r="DU111" s="6">
        <v>-5.8650563059421756</v>
      </c>
      <c r="DV111" s="6">
        <v>-5.9129777210696801</v>
      </c>
      <c r="DW111" s="6">
        <v>-6.006945165311258</v>
      </c>
      <c r="DX111" s="6">
        <v>-6.186024319548153</v>
      </c>
      <c r="DY111" s="6">
        <v>-6.5251304093743556</v>
      </c>
      <c r="DZ111" s="6">
        <v>-7.1928908025258735</v>
      </c>
      <c r="EA111" s="6">
        <v>2.4843927405472375</v>
      </c>
      <c r="EB111" s="6">
        <v>2.3898694374337497</v>
      </c>
      <c r="EC111" s="6">
        <v>2.3278757883273395</v>
      </c>
      <c r="ED111" s="6">
        <v>2.2892618134082952</v>
      </c>
      <c r="EE111" s="6">
        <v>2.2667162931563589</v>
      </c>
      <c r="EF111" s="6">
        <v>2.2545560213288538</v>
      </c>
      <c r="EG111" s="6">
        <v>2.2486732386861945</v>
      </c>
      <c r="EH111" s="6">
        <v>2.246267059406728</v>
      </c>
      <c r="EI111" s="6">
        <v>2.2455334470844845</v>
      </c>
      <c r="EJ111" s="6">
        <v>2.2454110366844291</v>
      </c>
      <c r="EM111" t="s">
        <v>0</v>
      </c>
      <c r="EN111" s="6">
        <v>-5.2442659536680551</v>
      </c>
      <c r="EO111" s="6">
        <v>-5.2266940871768668</v>
      </c>
      <c r="EP111" s="6">
        <v>-5.1913595471037581</v>
      </c>
      <c r="EQ111" s="6">
        <v>-5.1380819691897841</v>
      </c>
      <c r="ER111" s="6">
        <v>-5.0671985365214809</v>
      </c>
      <c r="ES111" s="6">
        <v>-4.9806542772442199</v>
      </c>
      <c r="ET111" s="6">
        <v>-4.8843243497578754</v>
      </c>
      <c r="EU111" s="6">
        <v>-4.7931416371639344</v>
      </c>
      <c r="EV111" s="6">
        <v>-4.7432914339238863</v>
      </c>
      <c r="EW111" s="6">
        <v>-4.8252650382055791</v>
      </c>
      <c r="EX111" s="6">
        <v>0.39821529747094148</v>
      </c>
      <c r="EY111" s="6">
        <v>0.39857084007174587</v>
      </c>
      <c r="EZ111" s="6">
        <v>0.40181138622122098</v>
      </c>
      <c r="FA111" s="6">
        <v>0.40652073120522292</v>
      </c>
      <c r="FB111" s="6">
        <v>0.41172408484070422</v>
      </c>
      <c r="FC111" s="6">
        <v>0.41675789456553819</v>
      </c>
      <c r="FD111" s="6">
        <v>0.42117843841618691</v>
      </c>
      <c r="FE111" s="6">
        <v>0.42469577735804614</v>
      </c>
      <c r="FF111" s="6">
        <v>0.4271274658576899</v>
      </c>
      <c r="FG111" s="6">
        <v>0.42836754478257283</v>
      </c>
      <c r="FJ111" t="s">
        <v>0</v>
      </c>
      <c r="FK111" s="6">
        <v>-6.5646895658668569</v>
      </c>
      <c r="FL111" s="6">
        <v>-6.575591368920648</v>
      </c>
      <c r="FM111" s="6">
        <v>-6.5995373393781023</v>
      </c>
      <c r="FN111" s="6">
        <v>-6.6414834840619932</v>
      </c>
      <c r="FO111" s="6">
        <v>-6.710762215390794</v>
      </c>
      <c r="FP111" s="6">
        <v>-6.8240635774369949</v>
      </c>
      <c r="FQ111" s="6">
        <v>-7.0109298270499139</v>
      </c>
      <c r="FR111" s="6">
        <v>-7.3243831595349533</v>
      </c>
      <c r="FS111" s="6">
        <v>-7.8656325008812757</v>
      </c>
      <c r="FT111" s="6">
        <v>-8.8655987685552233</v>
      </c>
      <c r="FU111" s="6">
        <v>7.1617703870734717</v>
      </c>
      <c r="FV111" s="6">
        <v>1.7113750576764561</v>
      </c>
      <c r="FW111" s="6">
        <v>1.7338478667130346</v>
      </c>
      <c r="FX111" s="6">
        <v>1.7362153931849746</v>
      </c>
      <c r="FY111" s="6">
        <v>1.7344837976095777</v>
      </c>
      <c r="FZ111" s="6">
        <v>1.7330705207934627</v>
      </c>
      <c r="GA111" s="6">
        <v>1.7326798893484248</v>
      </c>
      <c r="GB111" s="6">
        <v>1.7329797213369926</v>
      </c>
      <c r="GC111" s="6">
        <v>1.7334867671366463</v>
      </c>
      <c r="GD111" s="6">
        <v>1.7338339777956913</v>
      </c>
    </row>
    <row r="112" spans="1:186">
      <c r="A112" s="17"/>
      <c r="C112" s="6"/>
      <c r="D112" t="s">
        <v>30</v>
      </c>
      <c r="G112" s="6"/>
      <c r="I112" s="6">
        <v>12.852948045617495</v>
      </c>
      <c r="K112">
        <v>12.40534060501278</v>
      </c>
      <c r="M112">
        <v>16.881415011059939</v>
      </c>
      <c r="N112">
        <v>15.538986397509285</v>
      </c>
      <c r="O112">
        <v>14.342603047421848</v>
      </c>
      <c r="P112">
        <v>13.336035700395721</v>
      </c>
      <c r="Q112">
        <v>12.522092213662781</v>
      </c>
      <c r="R112">
        <v>11.884478656750446</v>
      </c>
      <c r="S112">
        <v>11.402590783973654</v>
      </c>
      <c r="T112">
        <v>11.057868793556128</v>
      </c>
      <c r="U112">
        <v>10.835990677587041</v>
      </c>
      <c r="V112">
        <v>10.727419174258118</v>
      </c>
      <c r="BE112" s="17">
        <v>2.4777350048726903</v>
      </c>
      <c r="BF112">
        <v>9.9502487562189053E-3</v>
      </c>
      <c r="BG112" s="6"/>
      <c r="BH112" t="s">
        <v>30</v>
      </c>
      <c r="BK112" s="6"/>
      <c r="BM112" s="6">
        <v>2.5986377747583225</v>
      </c>
      <c r="BO112">
        <v>2.5736545377201492</v>
      </c>
      <c r="BQ112">
        <v>2.8234869081018812</v>
      </c>
      <c r="BR112">
        <v>2.7511655740755545</v>
      </c>
      <c r="BS112">
        <v>2.6845390852984812</v>
      </c>
      <c r="BT112">
        <v>2.6274513299301518</v>
      </c>
      <c r="BU112">
        <v>2.5808299527510838</v>
      </c>
      <c r="BV112">
        <v>2.5441567030717622</v>
      </c>
      <c r="BW112">
        <v>2.5164336828068778</v>
      </c>
      <c r="BX112">
        <v>2.4966417680082293</v>
      </c>
      <c r="BY112">
        <v>2.4839377386665138</v>
      </c>
      <c r="BZ112">
        <v>2.4777350048726903</v>
      </c>
      <c r="CB112" s="17">
        <v>10.434611327800935</v>
      </c>
      <c r="CC112">
        <v>9.5238095238095233E-2</v>
      </c>
      <c r="CD112" s="6"/>
      <c r="CE112" t="s">
        <v>30</v>
      </c>
      <c r="CH112" s="6"/>
      <c r="CJ112" s="6">
        <v>16.065339847411884</v>
      </c>
      <c r="CL112">
        <v>11.514009604996026</v>
      </c>
      <c r="CN112">
        <v>57.027312029154594</v>
      </c>
      <c r="CO112">
        <v>13.077980860028893</v>
      </c>
      <c r="CP112">
        <v>12.740301010275758</v>
      </c>
      <c r="CQ112">
        <v>12.226590003132312</v>
      </c>
      <c r="CR112">
        <v>11.7205621524345</v>
      </c>
      <c r="CS112">
        <v>11.2853987010519</v>
      </c>
      <c r="CT112">
        <v>10.939298228197901</v>
      </c>
      <c r="CU112">
        <v>10.684213260948304</v>
      </c>
      <c r="CV112">
        <v>10.51713090109374</v>
      </c>
      <c r="CW112">
        <v>10.434611327800935</v>
      </c>
      <c r="DO112" s="17">
        <v>13.252530921263801</v>
      </c>
      <c r="DP112">
        <v>9.5238095238095233E-2</v>
      </c>
      <c r="DQ112" s="6"/>
      <c r="DR112" t="s">
        <v>30</v>
      </c>
      <c r="DU112" s="6"/>
      <c r="DW112" s="6">
        <v>15.15662764134019</v>
      </c>
      <c r="DY112">
        <v>14.751674234950295</v>
      </c>
      <c r="EA112">
        <v>18.801208298849261</v>
      </c>
      <c r="EB112">
        <v>17.575251019876305</v>
      </c>
      <c r="EC112">
        <v>16.488843337835714</v>
      </c>
      <c r="ED112">
        <v>15.579663214259186</v>
      </c>
      <c r="EE112">
        <v>14.848333606534238</v>
      </c>
      <c r="EF112">
        <v>14.278364852846378</v>
      </c>
      <c r="EG112">
        <v>13.849642001640666</v>
      </c>
      <c r="EH112">
        <v>13.544205307002493</v>
      </c>
      <c r="EI112">
        <v>13.348233853293875</v>
      </c>
      <c r="EJ112">
        <v>13.252530921263801</v>
      </c>
      <c r="EL112" s="17">
        <v>2.5483120545255393</v>
      </c>
      <c r="EM112">
        <v>9.9502487562189053E-3</v>
      </c>
      <c r="EN112" s="6"/>
      <c r="EO112" t="s">
        <v>30</v>
      </c>
      <c r="ER112" s="6"/>
      <c r="ET112" s="6">
        <v>2.6627217655394864</v>
      </c>
      <c r="EV112">
        <v>2.6390008393950786</v>
      </c>
      <c r="EX112">
        <v>2.8762101008391578</v>
      </c>
      <c r="EY112">
        <v>2.8073579877016148</v>
      </c>
      <c r="EZ112">
        <v>2.7440027125128035</v>
      </c>
      <c r="FA112">
        <v>2.689800593483799</v>
      </c>
      <c r="FB112">
        <v>2.645614806467028</v>
      </c>
      <c r="FC112">
        <v>2.6109246679490474</v>
      </c>
      <c r="FD112">
        <v>2.5847515869743307</v>
      </c>
      <c r="FE112">
        <v>2.5660992881180649</v>
      </c>
      <c r="FF112">
        <v>2.5541438568234782</v>
      </c>
      <c r="FG112">
        <v>2.5483120545255393</v>
      </c>
      <c r="FI112" s="17">
        <v>10.434611327800935</v>
      </c>
      <c r="FJ112">
        <v>9.5238095238095233E-2</v>
      </c>
      <c r="FK112" s="6"/>
      <c r="FL112" t="s">
        <v>30</v>
      </c>
      <c r="FO112" s="6"/>
      <c r="FQ112" s="6">
        <v>16.065339847411884</v>
      </c>
      <c r="FS112">
        <v>11.514009604996026</v>
      </c>
      <c r="FU112">
        <v>57.027312029154594</v>
      </c>
      <c r="FV112">
        <v>13.077980860028893</v>
      </c>
      <c r="FW112">
        <v>12.740301010275758</v>
      </c>
      <c r="FX112">
        <v>12.226590003132312</v>
      </c>
      <c r="FY112">
        <v>11.7205621524345</v>
      </c>
      <c r="FZ112">
        <v>11.2853987010519</v>
      </c>
      <c r="GA112">
        <v>10.939298228197901</v>
      </c>
      <c r="GB112">
        <v>10.684213260948304</v>
      </c>
      <c r="GC112">
        <v>10.51713090109374</v>
      </c>
      <c r="GD112">
        <v>10.434611327800935</v>
      </c>
    </row>
    <row r="113" spans="3:186">
      <c r="C113" s="6"/>
      <c r="D113" t="s">
        <v>32</v>
      </c>
      <c r="F113" s="6"/>
      <c r="G113" s="6"/>
      <c r="H113" s="6"/>
      <c r="I113" s="6"/>
      <c r="J113" s="6"/>
      <c r="K113" s="6"/>
      <c r="L113" s="6"/>
      <c r="M113">
        <v>22.19882073170686</v>
      </c>
      <c r="N113">
        <v>20.830324741812657</v>
      </c>
      <c r="O113">
        <v>19.5781919923792</v>
      </c>
      <c r="P113">
        <v>18.49761860517031</v>
      </c>
      <c r="Q113">
        <v>17.601607953819851</v>
      </c>
      <c r="R113">
        <v>16.882572074414025</v>
      </c>
      <c r="S113">
        <v>16.327087647943589</v>
      </c>
      <c r="T113">
        <v>15.922272396907196</v>
      </c>
      <c r="U113">
        <v>15.658015732826756</v>
      </c>
      <c r="V113">
        <v>15.527563216930696</v>
      </c>
      <c r="BE113">
        <v>0</v>
      </c>
      <c r="BF113" t="s">
        <v>31</v>
      </c>
      <c r="BG113" s="6"/>
      <c r="BH113" t="s">
        <v>32</v>
      </c>
      <c r="BJ113" s="6"/>
      <c r="BK113" s="6"/>
      <c r="BL113" s="6"/>
      <c r="BM113" s="6"/>
      <c r="BN113" s="6"/>
      <c r="BO113" s="6"/>
      <c r="BP113" s="6"/>
      <c r="BQ113">
        <v>3.9652239037634067</v>
      </c>
      <c r="BR113">
        <v>3.9349445398623488</v>
      </c>
      <c r="BS113">
        <v>3.9056522067093744</v>
      </c>
      <c r="BT113">
        <v>3.8793158487046253</v>
      </c>
      <c r="BU113">
        <v>3.8567410998517881</v>
      </c>
      <c r="BV113">
        <v>3.8381257339751311</v>
      </c>
      <c r="BW113">
        <v>3.8234276426115863</v>
      </c>
      <c r="BX113">
        <v>3.8125359833565473</v>
      </c>
      <c r="BY113">
        <v>3.8053418807679416</v>
      </c>
      <c r="BZ113">
        <v>3.8017654909034553</v>
      </c>
      <c r="CB113">
        <v>0</v>
      </c>
      <c r="CC113" t="s">
        <v>31</v>
      </c>
      <c r="CD113" s="6"/>
      <c r="CE113" t="s">
        <v>32</v>
      </c>
      <c r="CG113" s="6"/>
      <c r="CH113" s="6"/>
      <c r="CI113" s="6"/>
      <c r="CJ113" s="6"/>
      <c r="CK113" s="6"/>
      <c r="CL113" s="6"/>
      <c r="CM113" s="6"/>
      <c r="CN113">
        <v>81.08175993881926</v>
      </c>
      <c r="CO113">
        <v>16.99157892857453</v>
      </c>
      <c r="CP113">
        <v>17.003933761133908</v>
      </c>
      <c r="CQ113">
        <v>16.651724686009437</v>
      </c>
      <c r="CR113">
        <v>16.213146339191486</v>
      </c>
      <c r="CS113">
        <v>15.796761206539752</v>
      </c>
      <c r="CT113">
        <v>15.445604706237443</v>
      </c>
      <c r="CU113">
        <v>15.176486497462097</v>
      </c>
      <c r="CV113">
        <v>14.995582561862186</v>
      </c>
      <c r="CW113">
        <v>14.904881887876012</v>
      </c>
      <c r="DO113">
        <v>0</v>
      </c>
      <c r="DP113" t="s">
        <v>31</v>
      </c>
      <c r="DQ113" s="6"/>
      <c r="DR113" t="s">
        <v>32</v>
      </c>
      <c r="DT113" s="6"/>
      <c r="DU113" s="6"/>
      <c r="DV113" s="6"/>
      <c r="DW113" s="6"/>
      <c r="DX113" s="6"/>
      <c r="DY113" s="6"/>
      <c r="DZ113" s="6"/>
      <c r="EA113">
        <v>25.311663669012795</v>
      </c>
      <c r="EB113">
        <v>24.136176045750897</v>
      </c>
      <c r="EC113">
        <v>23.068226202728297</v>
      </c>
      <c r="ED113">
        <v>22.152072705500991</v>
      </c>
      <c r="EE113">
        <v>21.396475909865703</v>
      </c>
      <c r="EF113">
        <v>20.793058355006188</v>
      </c>
      <c r="EG113">
        <v>20.328860817238741</v>
      </c>
      <c r="EH113">
        <v>19.991741002786195</v>
      </c>
      <c r="EI113">
        <v>19.772239627312512</v>
      </c>
      <c r="EJ113">
        <v>19.66405219719142</v>
      </c>
      <c r="EL113">
        <v>0</v>
      </c>
      <c r="EM113" t="s">
        <v>31</v>
      </c>
      <c r="EN113" s="6"/>
      <c r="EO113" t="s">
        <v>32</v>
      </c>
      <c r="EQ113" s="6"/>
      <c r="ER113" s="6"/>
      <c r="ES113" s="6"/>
      <c r="ET113" s="6"/>
      <c r="EU113" s="6"/>
      <c r="EV113" s="6"/>
      <c r="EW113" s="6"/>
      <c r="EX113">
        <v>4.0510236138508695</v>
      </c>
      <c r="EY113">
        <v>4.0269624061342526</v>
      </c>
      <c r="EZ113">
        <v>4.0038098116556329</v>
      </c>
      <c r="FA113">
        <v>3.9830838785948566</v>
      </c>
      <c r="FB113">
        <v>3.9653859544376151</v>
      </c>
      <c r="FC113">
        <v>3.9508411119206213</v>
      </c>
      <c r="FD113">
        <v>3.9393899048406831</v>
      </c>
      <c r="FE113">
        <v>3.9309238758051346</v>
      </c>
      <c r="FF113">
        <v>3.9253414169573189</v>
      </c>
      <c r="FG113">
        <v>3.9225690936595865</v>
      </c>
      <c r="FI113">
        <v>0</v>
      </c>
      <c r="FJ113" t="s">
        <v>31</v>
      </c>
      <c r="FK113" s="6"/>
      <c r="FL113" t="s">
        <v>32</v>
      </c>
      <c r="FN113" s="6"/>
      <c r="FO113" s="6"/>
      <c r="FP113" s="6"/>
      <c r="FQ113" s="6"/>
      <c r="FR113" s="6"/>
      <c r="FS113" s="6"/>
      <c r="FT113" s="6"/>
      <c r="FU113">
        <v>81.08175993881926</v>
      </c>
      <c r="FV113">
        <v>16.99157892857453</v>
      </c>
      <c r="FW113">
        <v>17.003933761133908</v>
      </c>
      <c r="FX113">
        <v>16.651724686009437</v>
      </c>
      <c r="FY113">
        <v>16.213146339191486</v>
      </c>
      <c r="FZ113">
        <v>15.796761206539752</v>
      </c>
      <c r="GA113">
        <v>15.445604706237443</v>
      </c>
      <c r="GB113">
        <v>15.176486497462097</v>
      </c>
      <c r="GC113">
        <v>14.995582561862186</v>
      </c>
      <c r="GD113">
        <v>14.904881887876012</v>
      </c>
    </row>
    <row r="114" spans="3:186">
      <c r="C114" s="6" t="s">
        <v>62</v>
      </c>
      <c r="D114" s="6"/>
      <c r="E114" s="6"/>
      <c r="F114" s="6"/>
      <c r="G114" s="6"/>
      <c r="H114" s="6"/>
      <c r="I114" s="6"/>
      <c r="J114" s="21"/>
      <c r="K114" s="6"/>
      <c r="L114" s="20">
        <v>20</v>
      </c>
      <c r="M114" s="9">
        <v>50</v>
      </c>
      <c r="N114" t="s">
        <v>61</v>
      </c>
    </row>
  </sheetData>
  <conditionalFormatting sqref="C10:V24 X10">
    <cfRule type="colorScale" priority="9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32:V46">
    <cfRule type="colorScale" priority="9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53:V67">
    <cfRule type="colorScale" priority="9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74:V88">
    <cfRule type="colorScale" priority="8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95:V109">
    <cfRule type="colorScale" priority="8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0:AG10">
    <cfRule type="colorScale" priority="8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2:AG12">
    <cfRule type="colorScale" priority="8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3:AG13">
    <cfRule type="colorScale" priority="8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4:AG14">
    <cfRule type="colorScale" priority="8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1:AG11">
    <cfRule type="colorScale" priority="8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G10:BZ24">
    <cfRule type="colorScale" priority="8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G32:BZ46">
    <cfRule type="colorScale" priority="8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G53:BZ67">
    <cfRule type="colorScale" priority="8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G74:BZ88">
    <cfRule type="colorScale" priority="7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BG95:BZ109">
    <cfRule type="colorScale" priority="7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11:AZ11">
    <cfRule type="colorScale" priority="7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10:AZ10">
    <cfRule type="colorScale" priority="7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12:AZ12">
    <cfRule type="colorScale" priority="7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13:AZ13">
    <cfRule type="colorScale" priority="7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I14:AZ14">
    <cfRule type="colorScale" priority="7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D10:CX24 CY24 CZ10:DB24">
    <cfRule type="colorScale" priority="7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D32:CX46 CY39:DB46">
    <cfRule type="colorScale" priority="7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D53:DB67">
    <cfRule type="colorScale" priority="7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D74:DB88">
    <cfRule type="colorScale" priority="6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D95:DB109">
    <cfRule type="colorScale" priority="6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T11:BC11">
    <cfRule type="colorScale" priority="6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T10:BC10">
    <cfRule type="colorScale" priority="6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T12:BC12">
    <cfRule type="colorScale" priority="6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T13:BC13">
    <cfRule type="colorScale" priority="6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T14:BC14">
    <cfRule type="colorScale" priority="6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7:AD17">
    <cfRule type="colorScale" priority="6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6:AD16">
    <cfRule type="colorScale" priority="6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8:AD18">
    <cfRule type="colorScale" priority="6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9:AD19">
    <cfRule type="colorScale" priority="5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20:AD20">
    <cfRule type="colorScale" priority="5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7:AG17">
    <cfRule type="colorScale" priority="5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6:AG16">
    <cfRule type="colorScale" priority="5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8:AG18">
    <cfRule type="colorScale" priority="5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19:AG19">
    <cfRule type="colorScale" priority="5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20:AG20">
    <cfRule type="colorScale" priority="5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23:AG23">
    <cfRule type="colorScale" priority="5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22:AG22">
    <cfRule type="colorScale" priority="5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24:AG24">
    <cfRule type="colorScale" priority="5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25:AG25">
    <cfRule type="colorScale" priority="4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X26:AG26">
    <cfRule type="colorScale" priority="4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J17:AS17">
    <cfRule type="colorScale" priority="4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J18:AP18">
    <cfRule type="colorScale" priority="4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J18:AS18">
    <cfRule type="colorScale" priority="4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J19:AS19">
    <cfRule type="colorScale" priority="4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Q10:EJ24">
    <cfRule type="colorScale" priority="4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Q32:EJ46">
    <cfRule type="colorScale" priority="4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Q53:EJ67">
    <cfRule type="colorScale" priority="4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Q74:EJ88">
    <cfRule type="colorScale" priority="4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Q95:EJ109">
    <cfRule type="colorScale" priority="3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N10:FG24">
    <cfRule type="colorScale" priority="3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N32:FG46">
    <cfRule type="colorScale" priority="3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N53:FG67">
    <cfRule type="colorScale" priority="3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N74:FG88">
    <cfRule type="colorScale" priority="3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EN95:FG109">
    <cfRule type="colorScale" priority="3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FK10:GD24">
    <cfRule type="colorScale" priority="3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FK32:GD46">
    <cfRule type="colorScale" priority="3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FK53:GD67">
    <cfRule type="colorScale" priority="3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FK74:GD88">
    <cfRule type="colorScale" priority="3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FK95:GD109">
    <cfRule type="colorScale" priority="2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J20:AS20">
    <cfRule type="colorScale" priority="2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J21:AS21">
    <cfRule type="colorScale" priority="2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Q1:EJ1">
    <cfRule type="colorScale" priority="2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Q2:EJ2">
    <cfRule type="colorScale" priority="2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Q3:EJ3">
    <cfRule type="colorScale" priority="2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Q4:EJ4">
    <cfRule type="colorScale" priority="2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Z10:CZ23">
    <cfRule type="colorScale" priority="2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A10:DA23">
    <cfRule type="colorScale" priority="2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B10:DB23">
    <cfRule type="colorScale" priority="2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G25:DG38 DC25:DC38 DC10:DC23 DH10:DH23 DD10:DG12 DD17:DG23 DN10:DN12 CZ25:DB27 DD25:DF27 DN17:DN23 CZ32:DB38 DD32:DF38">
    <cfRule type="colorScale" priority="1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E10:DG23">
    <cfRule type="colorScale" priority="1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E10:DE23">
    <cfRule type="colorScale" priority="1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F10:DF23">
    <cfRule type="colorScale" priority="1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G10:DG23">
    <cfRule type="colorScale" priority="1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Z25:DB38">
    <cfRule type="colorScale" priority="1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Z25:CZ38">
    <cfRule type="colorScale" priority="1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A25:DA38">
    <cfRule type="colorScale" priority="1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B25:DB38">
    <cfRule type="colorScale" priority="1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D25:DF38">
    <cfRule type="colorScale" priority="10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D25:DD38">
    <cfRule type="colorScale" priority="9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E25:DE38">
    <cfRule type="colorScale" priority="8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F25:DF38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L10:DL23 DI10:DK12 DI17:DK23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I10:DK23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I10:DI23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J10:DJ23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DK10:DK23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J22:AS22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hyperlinks>
    <hyperlink ref="W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U164"/>
  <sheetViews>
    <sheetView zoomScale="74" zoomScaleNormal="74" workbookViewId="0">
      <selection activeCell="I25" sqref="I25"/>
    </sheetView>
  </sheetViews>
  <sheetFormatPr defaultRowHeight="15"/>
  <cols>
    <col min="2" max="2" width="23" customWidth="1"/>
    <col min="3" max="22" width="4.42578125" customWidth="1"/>
    <col min="23" max="41" width="3.85546875" customWidth="1"/>
    <col min="42" max="42" width="4.7109375" customWidth="1"/>
    <col min="43" max="43" width="6.28515625" customWidth="1"/>
    <col min="44" max="44" width="6" customWidth="1"/>
    <col min="45" max="45" width="5.28515625" customWidth="1"/>
    <col min="46" max="46" width="6.85546875" customWidth="1"/>
  </cols>
  <sheetData>
    <row r="1" spans="1:47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</row>
    <row r="2" spans="1:47">
      <c r="B2" t="s">
        <v>142</v>
      </c>
      <c r="AR2" t="s">
        <v>141</v>
      </c>
    </row>
    <row r="3" spans="1:47" ht="15.75" thickBot="1">
      <c r="B3" t="s">
        <v>140</v>
      </c>
      <c r="AF3">
        <f>SUM(AB5:AK5)</f>
        <v>65.794058715078464</v>
      </c>
    </row>
    <row r="4" spans="1:47">
      <c r="B4" t="s">
        <v>116</v>
      </c>
      <c r="C4" s="2">
        <v>1.3150229517025274</v>
      </c>
      <c r="D4" s="3">
        <v>1.3150229517025274</v>
      </c>
      <c r="E4" s="3">
        <v>1.3150229517025274</v>
      </c>
      <c r="F4" s="3">
        <v>1.3150229517025274</v>
      </c>
      <c r="G4" s="4">
        <v>1.3150229517025274</v>
      </c>
      <c r="H4">
        <v>1.3150229517025274</v>
      </c>
      <c r="I4">
        <v>1.3150229517025274</v>
      </c>
      <c r="J4">
        <v>1.3150229517025274</v>
      </c>
      <c r="K4">
        <v>1.3150229517025274</v>
      </c>
      <c r="L4">
        <v>1.3150229517025274</v>
      </c>
      <c r="M4" s="2">
        <v>20</v>
      </c>
      <c r="N4" s="3">
        <v>20</v>
      </c>
      <c r="O4" s="3">
        <v>20</v>
      </c>
      <c r="P4" s="3">
        <v>20</v>
      </c>
      <c r="Q4" s="4">
        <v>20</v>
      </c>
      <c r="R4">
        <v>20</v>
      </c>
      <c r="S4">
        <v>20</v>
      </c>
      <c r="T4">
        <v>20</v>
      </c>
      <c r="U4">
        <v>20</v>
      </c>
      <c r="V4">
        <v>20</v>
      </c>
      <c r="AB4">
        <f>-2*(G5-H5)</f>
        <v>17.102970641599111</v>
      </c>
      <c r="AF4">
        <f>AF3+AB4+AK4</f>
        <v>99.999999998276692</v>
      </c>
      <c r="AK4">
        <f>2*(Q5-R5)</f>
        <v>17.102970641599111</v>
      </c>
      <c r="AS4">
        <f>H4-G4</f>
        <v>0</v>
      </c>
      <c r="AT4">
        <f>Q4-R4</f>
        <v>0</v>
      </c>
    </row>
    <row r="5" spans="1:47">
      <c r="A5">
        <f>13*A8</f>
        <v>13</v>
      </c>
      <c r="C5" s="5">
        <v>-6.1599200256963398</v>
      </c>
      <c r="D5" s="6">
        <v>-5.1606826849882212</v>
      </c>
      <c r="E5" s="6">
        <v>-3.0627718097719443</v>
      </c>
      <c r="F5" s="6">
        <v>0.38208117241375905</v>
      </c>
      <c r="G5" s="7">
        <v>5.7242557326752852</v>
      </c>
      <c r="H5">
        <v>14.275741053474841</v>
      </c>
      <c r="I5">
        <v>19.617915613736368</v>
      </c>
      <c r="J5">
        <v>23.06276859592209</v>
      </c>
      <c r="K5">
        <v>25.160679471138369</v>
      </c>
      <c r="L5">
        <v>26.1599168118465</v>
      </c>
      <c r="M5" s="5">
        <v>26.1599168118465</v>
      </c>
      <c r="N5" s="6">
        <v>25.160679471138369</v>
      </c>
      <c r="O5" s="6">
        <v>23.06276859592209</v>
      </c>
      <c r="P5" s="6">
        <v>19.617915613736368</v>
      </c>
      <c r="Q5" s="7">
        <v>14.275741053474841</v>
      </c>
      <c r="R5">
        <v>5.7242557326752852</v>
      </c>
      <c r="S5">
        <v>0.38208117241375905</v>
      </c>
      <c r="T5">
        <v>-3.0627718097719443</v>
      </c>
      <c r="U5">
        <v>-5.1606826849882212</v>
      </c>
      <c r="V5">
        <v>-6.1599200256963398</v>
      </c>
      <c r="W5">
        <f t="shared" ref="W5:AP5" si="0">(C6-C5)*-2</f>
        <v>-8.001525318322253</v>
      </c>
      <c r="X5">
        <f t="shared" si="0"/>
        <v>-7.8026529307479535</v>
      </c>
      <c r="Y5">
        <f t="shared" si="0"/>
        <v>-7.3061157858744572</v>
      </c>
      <c r="Z5">
        <f t="shared" si="0"/>
        <v>-6.2053568437291595</v>
      </c>
      <c r="AA5">
        <f t="shared" si="0"/>
        <v>-3.5813784788840586</v>
      </c>
      <c r="AB5">
        <f t="shared" si="0"/>
        <v>3.5813784788803176</v>
      </c>
      <c r="AC5">
        <f t="shared" si="0"/>
        <v>6.2053568437254327</v>
      </c>
      <c r="AD5">
        <f t="shared" si="0"/>
        <v>7.3061157858707304</v>
      </c>
      <c r="AE5">
        <f t="shared" si="0"/>
        <v>7.8026529307442232</v>
      </c>
      <c r="AF5">
        <f t="shared" si="0"/>
        <v>8.001525318318528</v>
      </c>
      <c r="AG5">
        <f t="shared" si="0"/>
        <v>8.001525318318528</v>
      </c>
      <c r="AH5">
        <f t="shared" si="0"/>
        <v>7.8026529307442232</v>
      </c>
      <c r="AI5">
        <f t="shared" si="0"/>
        <v>7.3061157858707304</v>
      </c>
      <c r="AJ5">
        <f t="shared" si="0"/>
        <v>6.2053568437254327</v>
      </c>
      <c r="AK5">
        <f t="shared" si="0"/>
        <v>3.5813784788803176</v>
      </c>
      <c r="AL5">
        <f t="shared" si="0"/>
        <v>-3.5813784788840586</v>
      </c>
      <c r="AM5">
        <f t="shared" si="0"/>
        <v>-6.2053568437291595</v>
      </c>
      <c r="AN5">
        <f t="shared" si="0"/>
        <v>-7.3061157858744572</v>
      </c>
      <c r="AO5">
        <f t="shared" si="0"/>
        <v>-7.8026529307479535</v>
      </c>
      <c r="AP5">
        <f t="shared" si="0"/>
        <v>-8.001525318322253</v>
      </c>
      <c r="AR5">
        <v>0.5</v>
      </c>
      <c r="AS5">
        <f t="shared" ref="AS5:AS17" si="1">(H5-G5)*2</f>
        <v>17.102970641599111</v>
      </c>
      <c r="AT5">
        <f t="shared" ref="AT5:AT17" si="2">(Q5-R5)*2</f>
        <v>17.102970641599111</v>
      </c>
      <c r="AU5">
        <f t="shared" ref="AU5:AU17" si="3">AU4+AT5</f>
        <v>17.102970641599111</v>
      </c>
    </row>
    <row r="6" spans="1:47">
      <c r="C6" s="5">
        <v>-2.1591573665352133</v>
      </c>
      <c r="D6" s="6">
        <v>-1.2593562196142443</v>
      </c>
      <c r="E6" s="6">
        <v>0.59028608316528408</v>
      </c>
      <c r="F6" s="6">
        <v>3.4847595942783389</v>
      </c>
      <c r="G6" s="7">
        <v>7.5149449721173145</v>
      </c>
      <c r="H6">
        <v>12.485051814034682</v>
      </c>
      <c r="I6">
        <v>16.515237191873652</v>
      </c>
      <c r="J6">
        <v>19.409710702986725</v>
      </c>
      <c r="K6">
        <v>21.259353005766258</v>
      </c>
      <c r="L6">
        <v>22.159154152687236</v>
      </c>
      <c r="M6" s="5">
        <v>22.159154152687236</v>
      </c>
      <c r="N6" s="6">
        <v>21.259353005766258</v>
      </c>
      <c r="O6" s="6">
        <v>19.409710702986725</v>
      </c>
      <c r="P6" s="6">
        <v>16.515237191873652</v>
      </c>
      <c r="Q6" s="7">
        <v>12.485051814034682</v>
      </c>
      <c r="R6">
        <v>7.5149449721173145</v>
      </c>
      <c r="S6">
        <v>3.4847595942783389</v>
      </c>
      <c r="T6">
        <v>0.59028608316528408</v>
      </c>
      <c r="U6">
        <v>-1.2593562196142443</v>
      </c>
      <c r="V6">
        <v>-2.1591573665352133</v>
      </c>
      <c r="AR6">
        <v>1.5</v>
      </c>
      <c r="AS6">
        <f t="shared" si="1"/>
        <v>9.9402136838347346</v>
      </c>
      <c r="AT6">
        <f t="shared" si="2"/>
        <v>9.9402136838347346</v>
      </c>
      <c r="AU6">
        <f t="shared" si="3"/>
        <v>27.043184325433845</v>
      </c>
    </row>
    <row r="7" spans="1:47" ht="15.75" thickBot="1">
      <c r="A7">
        <v>0</v>
      </c>
      <c r="B7" t="s">
        <v>115</v>
      </c>
      <c r="C7" s="5">
        <v>0.94180414557413772</v>
      </c>
      <c r="D7" s="6">
        <v>1.6921290897832557</v>
      </c>
      <c r="E7" s="6">
        <v>3.1985127676755871</v>
      </c>
      <c r="F7" s="6">
        <v>5.4517261493573468</v>
      </c>
      <c r="G7" s="7">
        <v>8.3657127474609503</v>
      </c>
      <c r="H7">
        <v>11.634284038694693</v>
      </c>
      <c r="I7">
        <v>14.548270636798295</v>
      </c>
      <c r="J7">
        <v>16.801484018480053</v>
      </c>
      <c r="K7">
        <v>18.307867696372384</v>
      </c>
      <c r="L7">
        <v>19.058192640581506</v>
      </c>
      <c r="M7" s="5">
        <v>19.058192640581506</v>
      </c>
      <c r="N7" s="6">
        <v>18.307867696372384</v>
      </c>
      <c r="O7" s="6">
        <v>16.801484018480053</v>
      </c>
      <c r="P7" s="6">
        <v>14.548270636798295</v>
      </c>
      <c r="Q7" s="7">
        <v>11.634284038694693</v>
      </c>
      <c r="R7">
        <v>8.3657127474609503</v>
      </c>
      <c r="S7">
        <v>5.4517261493573468</v>
      </c>
      <c r="T7">
        <v>3.1985127676755871</v>
      </c>
      <c r="U7">
        <v>1.6921290897832557</v>
      </c>
      <c r="V7">
        <v>0.94180414557413772</v>
      </c>
      <c r="AR7">
        <v>2.5</v>
      </c>
      <c r="AS7">
        <f t="shared" si="1"/>
        <v>6.5371425824674851</v>
      </c>
      <c r="AT7">
        <f t="shared" si="2"/>
        <v>6.5371425824674851</v>
      </c>
      <c r="AU7">
        <f t="shared" si="3"/>
        <v>33.58032690790133</v>
      </c>
    </row>
    <row r="8" spans="1:47">
      <c r="A8" s="25">
        <v>1</v>
      </c>
      <c r="B8" t="s">
        <v>18</v>
      </c>
      <c r="C8" s="5">
        <v>3.2924407133434568</v>
      </c>
      <c r="D8" s="6">
        <v>3.8875556653795207</v>
      </c>
      <c r="E8" s="6">
        <v>5.0599097483029594</v>
      </c>
      <c r="F8" s="6">
        <v>6.7579194879547462</v>
      </c>
      <c r="G8" s="7">
        <v>8.8618958296543244</v>
      </c>
      <c r="H8">
        <v>11.138100956506527</v>
      </c>
      <c r="I8">
        <v>13.242077298206082</v>
      </c>
      <c r="J8">
        <v>14.94008703785787</v>
      </c>
      <c r="K8">
        <v>16.112441120781302</v>
      </c>
      <c r="L8">
        <v>16.707556072817365</v>
      </c>
      <c r="M8" s="5">
        <v>16.707556072817365</v>
      </c>
      <c r="N8" s="6">
        <v>16.112441120781302</v>
      </c>
      <c r="O8" s="6">
        <v>14.94008703785787</v>
      </c>
      <c r="P8" s="6">
        <v>13.242077298206082</v>
      </c>
      <c r="Q8" s="7">
        <v>11.138100956506527</v>
      </c>
      <c r="R8">
        <v>8.8618958296543244</v>
      </c>
      <c r="S8">
        <v>6.7579194879547462</v>
      </c>
      <c r="T8">
        <v>5.0599097483029594</v>
      </c>
      <c r="U8">
        <v>3.8875556653795207</v>
      </c>
      <c r="V8">
        <v>3.2924407133434568</v>
      </c>
      <c r="AR8">
        <v>3.5</v>
      </c>
      <c r="AS8">
        <f t="shared" si="1"/>
        <v>4.5524102537044051</v>
      </c>
      <c r="AT8">
        <f t="shared" si="2"/>
        <v>4.5524102537044051</v>
      </c>
      <c r="AU8">
        <f t="shared" si="3"/>
        <v>38.132737161605732</v>
      </c>
    </row>
    <row r="9" spans="1:47" ht="15.75" thickBot="1">
      <c r="A9" s="11">
        <v>2000</v>
      </c>
      <c r="B9" t="s">
        <v>19</v>
      </c>
      <c r="C9" s="12">
        <v>5.0479623289456486</v>
      </c>
      <c r="D9" s="13">
        <v>5.5057431099702354</v>
      </c>
      <c r="E9" s="13">
        <v>6.3956510721083326</v>
      </c>
      <c r="F9" s="13">
        <v>7.6581462244444474</v>
      </c>
      <c r="G9" s="14">
        <v>9.1858501266747776</v>
      </c>
      <c r="H9">
        <v>10.814146659492485</v>
      </c>
      <c r="I9">
        <v>12.34185056172282</v>
      </c>
      <c r="J9">
        <v>13.604345714058928</v>
      </c>
      <c r="K9">
        <v>14.494253676197026</v>
      </c>
      <c r="L9">
        <v>14.952034457221613</v>
      </c>
      <c r="M9" s="12">
        <v>14.952034457221613</v>
      </c>
      <c r="N9" s="13">
        <v>14.494253676197026</v>
      </c>
      <c r="O9" s="13">
        <v>13.604345714058928</v>
      </c>
      <c r="P9" s="13">
        <v>12.34185056172282</v>
      </c>
      <c r="Q9" s="14">
        <v>10.814146659492485</v>
      </c>
      <c r="R9">
        <v>9.1858501266747776</v>
      </c>
      <c r="S9">
        <v>7.6581462244444474</v>
      </c>
      <c r="T9">
        <v>6.3956510721083326</v>
      </c>
      <c r="U9">
        <v>5.5057431099702354</v>
      </c>
      <c r="V9">
        <v>5.0479623289456486</v>
      </c>
      <c r="AR9">
        <v>4.5</v>
      </c>
      <c r="AS9">
        <f t="shared" si="1"/>
        <v>3.2565930656354141</v>
      </c>
      <c r="AT9">
        <f t="shared" si="2"/>
        <v>3.2565930656354141</v>
      </c>
      <c r="AU9">
        <f t="shared" si="3"/>
        <v>41.389330227241146</v>
      </c>
    </row>
    <row r="10" spans="1:47">
      <c r="A10" s="11">
        <v>1000</v>
      </c>
      <c r="B10" t="s">
        <v>20</v>
      </c>
      <c r="C10">
        <v>6.345703163392006</v>
      </c>
      <c r="D10">
        <v>6.6918033733290789</v>
      </c>
      <c r="E10">
        <v>7.3588052056218478</v>
      </c>
      <c r="F10">
        <v>8.2931642109798318</v>
      </c>
      <c r="G10">
        <v>9.4092117930874117</v>
      </c>
      <c r="H10" s="2">
        <v>10.590784993087167</v>
      </c>
      <c r="I10" s="3">
        <v>11.70683257519474</v>
      </c>
      <c r="J10" s="3">
        <v>12.641191580552723</v>
      </c>
      <c r="K10" s="3">
        <v>13.308193412845489</v>
      </c>
      <c r="L10" s="4">
        <v>13.654293622782562</v>
      </c>
      <c r="M10">
        <v>13.654293622782562</v>
      </c>
      <c r="N10">
        <v>13.308193412845489</v>
      </c>
      <c r="O10">
        <v>12.641191580552723</v>
      </c>
      <c r="P10">
        <v>11.70683257519474</v>
      </c>
      <c r="Q10">
        <v>10.590784993087167</v>
      </c>
      <c r="R10" s="2">
        <v>9.4092117930874117</v>
      </c>
      <c r="S10" s="3">
        <v>8.2931642109798318</v>
      </c>
      <c r="T10" s="3">
        <v>7.3588052056218478</v>
      </c>
      <c r="U10" s="3">
        <v>6.6918033733290789</v>
      </c>
      <c r="V10" s="4">
        <v>6.345703163392006</v>
      </c>
      <c r="AR10">
        <v>5.5</v>
      </c>
      <c r="AS10">
        <f t="shared" si="1"/>
        <v>2.3631463999995113</v>
      </c>
      <c r="AT10">
        <f t="shared" si="2"/>
        <v>2.3631463999995113</v>
      </c>
      <c r="AU10">
        <f t="shared" si="3"/>
        <v>43.752476627240654</v>
      </c>
    </row>
    <row r="11" spans="1:47" ht="15.75" thickBot="1">
      <c r="A11" s="15">
        <v>2</v>
      </c>
      <c r="B11" t="s">
        <v>21</v>
      </c>
      <c r="C11">
        <v>7.2973437877698268</v>
      </c>
      <c r="D11">
        <v>7.5569620142136529</v>
      </c>
      <c r="E11">
        <v>8.0546021659760925</v>
      </c>
      <c r="F11">
        <v>8.746493620705305</v>
      </c>
      <c r="G11">
        <v>9.5670478415871667</v>
      </c>
      <c r="H11" s="5">
        <v>10.432948944595163</v>
      </c>
      <c r="I11" s="6">
        <v>11.253503165477023</v>
      </c>
      <c r="J11" s="6">
        <v>11.945394620206232</v>
      </c>
      <c r="K11" s="6">
        <v>12.443034771968669</v>
      </c>
      <c r="L11" s="7">
        <v>12.702652998412493</v>
      </c>
      <c r="M11">
        <v>12.702652998412493</v>
      </c>
      <c r="N11">
        <v>12.443034771968669</v>
      </c>
      <c r="O11">
        <v>11.945394620206232</v>
      </c>
      <c r="P11">
        <v>11.253503165477023</v>
      </c>
      <c r="Q11">
        <v>10.432948944595163</v>
      </c>
      <c r="R11" s="5">
        <v>9.5670478415871667</v>
      </c>
      <c r="S11" s="6">
        <v>8.746493620705305</v>
      </c>
      <c r="T11" s="6">
        <v>8.0546021659760925</v>
      </c>
      <c r="U11" s="6">
        <v>7.5569620142136529</v>
      </c>
      <c r="V11" s="7">
        <v>7.2973437877698268</v>
      </c>
      <c r="AR11">
        <v>6.5</v>
      </c>
      <c r="AS11">
        <f t="shared" si="1"/>
        <v>1.7318022060159919</v>
      </c>
      <c r="AT11">
        <f t="shared" si="2"/>
        <v>1.7318022060159919</v>
      </c>
      <c r="AU11">
        <f t="shared" si="3"/>
        <v>45.484278833256646</v>
      </c>
    </row>
    <row r="12" spans="1:47" ht="15.75" thickBot="1">
      <c r="A12" s="9">
        <v>0</v>
      </c>
      <c r="B12" t="s">
        <v>114</v>
      </c>
      <c r="C12">
        <v>7.9893661855721358</v>
      </c>
      <c r="D12">
        <v>8.1840987296608194</v>
      </c>
      <c r="E12">
        <v>8.5561478232692743</v>
      </c>
      <c r="F12">
        <v>9.071160264217589</v>
      </c>
      <c r="G12">
        <v>9.6795370079398726</v>
      </c>
      <c r="H12" s="5">
        <v>10.3204597782502</v>
      </c>
      <c r="I12" s="6">
        <v>10.928836521972487</v>
      </c>
      <c r="J12" s="6">
        <v>11.4438489629208</v>
      </c>
      <c r="K12" s="6">
        <v>11.815898056529257</v>
      </c>
      <c r="L12" s="7">
        <v>12.010630600617937</v>
      </c>
      <c r="M12">
        <v>12.010630600617937</v>
      </c>
      <c r="N12">
        <v>11.815898056529257</v>
      </c>
      <c r="O12">
        <v>11.4438489629208</v>
      </c>
      <c r="P12">
        <v>10.928836521972487</v>
      </c>
      <c r="Q12">
        <v>10.3204597782502</v>
      </c>
      <c r="R12" s="5">
        <v>9.6795370079398726</v>
      </c>
      <c r="S12" s="6">
        <v>9.071160264217589</v>
      </c>
      <c r="T12" s="6">
        <v>8.5561478232692743</v>
      </c>
      <c r="U12" s="6">
        <v>8.1840987296608194</v>
      </c>
      <c r="V12" s="7">
        <v>7.9893661855721358</v>
      </c>
      <c r="AR12">
        <v>7.5</v>
      </c>
      <c r="AS12">
        <f t="shared" si="1"/>
        <v>1.2818455406206546</v>
      </c>
      <c r="AT12">
        <f t="shared" si="2"/>
        <v>1.2818455406206546</v>
      </c>
      <c r="AU12">
        <f t="shared" si="3"/>
        <v>46.766124373877304</v>
      </c>
    </row>
    <row r="13" spans="1:47">
      <c r="A13" s="16">
        <v>1</v>
      </c>
      <c r="B13" t="s">
        <v>113</v>
      </c>
      <c r="C13">
        <v>8.4866560391538499</v>
      </c>
      <c r="D13">
        <v>8.633918895469181</v>
      </c>
      <c r="E13">
        <v>8.9147301331280975</v>
      </c>
      <c r="F13">
        <v>9.3024626048951298</v>
      </c>
      <c r="G13">
        <v>9.7594801476833997</v>
      </c>
      <c r="H13" s="5">
        <v>10.240516638513981</v>
      </c>
      <c r="I13" s="6">
        <v>10.697534181302242</v>
      </c>
      <c r="J13" s="6">
        <v>11.085266653069279</v>
      </c>
      <c r="K13" s="6">
        <v>11.366077890728192</v>
      </c>
      <c r="L13" s="7">
        <v>11.513340747043522</v>
      </c>
      <c r="M13">
        <v>11.513340747043522</v>
      </c>
      <c r="N13">
        <v>11.366077890728192</v>
      </c>
      <c r="O13">
        <v>11.085266653069279</v>
      </c>
      <c r="P13">
        <v>10.697534181302242</v>
      </c>
      <c r="Q13">
        <v>10.240516638513981</v>
      </c>
      <c r="R13" s="5">
        <v>9.7594801476833997</v>
      </c>
      <c r="S13" s="6">
        <v>9.3024626048951298</v>
      </c>
      <c r="T13" s="6">
        <v>8.9147301331280975</v>
      </c>
      <c r="U13" s="6">
        <v>8.633918895469181</v>
      </c>
      <c r="V13" s="7">
        <v>8.4866560391538499</v>
      </c>
      <c r="AR13">
        <v>8.5</v>
      </c>
      <c r="AS13">
        <f t="shared" si="1"/>
        <v>0.96207298166116217</v>
      </c>
      <c r="AT13">
        <f t="shared" si="2"/>
        <v>0.96207298166116217</v>
      </c>
      <c r="AU13">
        <f t="shared" si="3"/>
        <v>47.72819735553847</v>
      </c>
    </row>
    <row r="14" spans="1:47" ht="15.75" thickBot="1">
      <c r="A14" s="11">
        <v>1</v>
      </c>
      <c r="B14" t="s">
        <v>112</v>
      </c>
      <c r="C14">
        <v>8.8366830362881004</v>
      </c>
      <c r="D14">
        <v>8.9501906798147193</v>
      </c>
      <c r="E14">
        <v>9.1663912087840682</v>
      </c>
      <c r="F14">
        <v>9.4644798744904666</v>
      </c>
      <c r="G14">
        <v>9.8154043393632584</v>
      </c>
      <c r="H14" s="12">
        <v>10.184592446840524</v>
      </c>
      <c r="I14" s="13">
        <v>10.535516911713332</v>
      </c>
      <c r="J14" s="13">
        <v>10.833605577419725</v>
      </c>
      <c r="K14" s="13">
        <v>11.049806106389079</v>
      </c>
      <c r="L14" s="14">
        <v>11.163313749915696</v>
      </c>
      <c r="M14">
        <v>11.163313749915696</v>
      </c>
      <c r="N14">
        <v>11.049806106389079</v>
      </c>
      <c r="O14">
        <v>10.833605577419725</v>
      </c>
      <c r="P14">
        <v>10.535516911713332</v>
      </c>
      <c r="Q14">
        <v>10.184592446840524</v>
      </c>
      <c r="R14" s="12">
        <v>9.8154043393632584</v>
      </c>
      <c r="S14" s="13">
        <v>9.4644798744904666</v>
      </c>
      <c r="T14" s="13">
        <v>9.1663912087840682</v>
      </c>
      <c r="U14" s="13">
        <v>8.9501906798147193</v>
      </c>
      <c r="V14" s="14">
        <v>8.8366830362881004</v>
      </c>
      <c r="AR14">
        <v>9.5</v>
      </c>
      <c r="AS14">
        <f t="shared" si="1"/>
        <v>0.73837621495453121</v>
      </c>
      <c r="AT14">
        <f t="shared" si="2"/>
        <v>0.73837621495453121</v>
      </c>
      <c r="AU14">
        <f t="shared" si="3"/>
        <v>48.466573570492997</v>
      </c>
    </row>
    <row r="15" spans="1:47">
      <c r="A15" s="11">
        <v>1</v>
      </c>
      <c r="B15" t="s">
        <v>111</v>
      </c>
      <c r="C15">
        <v>9.0732023897634146</v>
      </c>
      <c r="D15">
        <v>9.1637695785980977</v>
      </c>
      <c r="E15">
        <v>9.3361641476080859</v>
      </c>
      <c r="F15">
        <v>9.5736613448582268</v>
      </c>
      <c r="G15">
        <v>9.8530648884171583</v>
      </c>
      <c r="H15">
        <v>10.146931897791815</v>
      </c>
      <c r="I15">
        <v>10.426335441350743</v>
      </c>
      <c r="J15">
        <v>10.663832638600885</v>
      </c>
      <c r="K15">
        <v>10.836227207610873</v>
      </c>
      <c r="L15">
        <v>10.926794396445557</v>
      </c>
      <c r="M15">
        <v>10.926794396445557</v>
      </c>
      <c r="N15">
        <v>10.836227207610873</v>
      </c>
      <c r="O15">
        <v>10.663832638600885</v>
      </c>
      <c r="P15">
        <v>10.426335441350743</v>
      </c>
      <c r="Q15">
        <v>10.146931897791815</v>
      </c>
      <c r="R15">
        <v>9.8530648884171583</v>
      </c>
      <c r="S15">
        <v>9.5736613448582268</v>
      </c>
      <c r="T15">
        <v>9.3361641476080859</v>
      </c>
      <c r="U15">
        <v>9.1637695785980977</v>
      </c>
      <c r="V15">
        <v>9.0732023897634146</v>
      </c>
      <c r="AR15">
        <v>10.5</v>
      </c>
      <c r="AS15">
        <f t="shared" si="1"/>
        <v>0.58773401874931253</v>
      </c>
      <c r="AT15">
        <f t="shared" si="2"/>
        <v>0.58773401874931253</v>
      </c>
      <c r="AU15">
        <f t="shared" si="3"/>
        <v>49.054307589242313</v>
      </c>
    </row>
    <row r="16" spans="1:47" ht="15.75" thickBot="1">
      <c r="A16" s="15">
        <v>1</v>
      </c>
      <c r="B16" t="s">
        <v>110</v>
      </c>
      <c r="C16">
        <v>9.2191545542715776</v>
      </c>
      <c r="D16">
        <v>9.2955210970865902</v>
      </c>
      <c r="E16">
        <v>9.4408344580968961</v>
      </c>
      <c r="F16">
        <v>9.6409364688558785</v>
      </c>
      <c r="G16">
        <v>9.8762619716336459</v>
      </c>
      <c r="H16">
        <v>10.12373481457896</v>
      </c>
      <c r="I16">
        <v>10.359060317356711</v>
      </c>
      <c r="J16">
        <v>10.559162328115701</v>
      </c>
      <c r="K16">
        <v>10.704475689126003</v>
      </c>
      <c r="L16">
        <v>10.780842231941017</v>
      </c>
      <c r="M16">
        <v>10.780842231941017</v>
      </c>
      <c r="N16">
        <v>10.704475689126003</v>
      </c>
      <c r="O16">
        <v>10.559162328115701</v>
      </c>
      <c r="P16">
        <v>10.359060317356711</v>
      </c>
      <c r="Q16">
        <v>10.12373481457896</v>
      </c>
      <c r="R16">
        <v>9.8762619716336459</v>
      </c>
      <c r="S16">
        <v>9.6409364688558785</v>
      </c>
      <c r="T16">
        <v>9.4408344580968961</v>
      </c>
      <c r="U16">
        <v>9.2955210970865902</v>
      </c>
      <c r="V16">
        <v>9.2191545542715776</v>
      </c>
      <c r="AR16">
        <v>11.5</v>
      </c>
      <c r="AS16">
        <f t="shared" si="1"/>
        <v>0.49494568589062737</v>
      </c>
      <c r="AT16">
        <f t="shared" si="2"/>
        <v>0.49494568589062737</v>
      </c>
      <c r="AU16">
        <f t="shared" si="3"/>
        <v>49.549253275132941</v>
      </c>
    </row>
    <row r="17" spans="1:47">
      <c r="A17">
        <f>A21</f>
        <v>0</v>
      </c>
      <c r="B17" t="s">
        <v>27</v>
      </c>
      <c r="C17">
        <v>9.2887401758321584</v>
      </c>
      <c r="D17">
        <v>9.3583257972601128</v>
      </c>
      <c r="E17">
        <v>9.4907161187418563</v>
      </c>
      <c r="F17">
        <v>9.6729881007733383</v>
      </c>
      <c r="G17">
        <v>9.8873117146608163</v>
      </c>
      <c r="H17">
        <v>10.112685071553647</v>
      </c>
      <c r="I17">
        <v>10.327008685441118</v>
      </c>
      <c r="J17">
        <v>10.509280667472607</v>
      </c>
      <c r="K17">
        <v>10.641670988954347</v>
      </c>
      <c r="L17">
        <v>10.711256610382302</v>
      </c>
      <c r="M17">
        <v>10.711256610382302</v>
      </c>
      <c r="N17">
        <v>10.641670988954347</v>
      </c>
      <c r="O17">
        <v>10.509280667472607</v>
      </c>
      <c r="P17">
        <v>10.327008685441118</v>
      </c>
      <c r="Q17">
        <v>10.112685071553647</v>
      </c>
      <c r="R17">
        <v>9.8873117146608163</v>
      </c>
      <c r="S17">
        <v>9.6729881007733383</v>
      </c>
      <c r="T17">
        <v>9.4907161187418563</v>
      </c>
      <c r="U17">
        <v>9.3583257972601128</v>
      </c>
      <c r="V17">
        <v>9.2887401758321584</v>
      </c>
      <c r="AR17">
        <v>12.5</v>
      </c>
      <c r="AS17">
        <f t="shared" si="1"/>
        <v>0.45074671378566222</v>
      </c>
      <c r="AT17">
        <f t="shared" si="2"/>
        <v>0.45074671378566222</v>
      </c>
      <c r="AU17">
        <f t="shared" si="3"/>
        <v>49.999999988918603</v>
      </c>
    </row>
    <row r="18" spans="1:47">
      <c r="A18" s="9">
        <v>0</v>
      </c>
      <c r="B18" t="s">
        <v>28</v>
      </c>
      <c r="C18">
        <v>10</v>
      </c>
      <c r="D18">
        <v>10</v>
      </c>
      <c r="E18">
        <v>10</v>
      </c>
      <c r="F18">
        <v>10</v>
      </c>
      <c r="G18">
        <v>10</v>
      </c>
      <c r="H18">
        <v>10</v>
      </c>
      <c r="I18">
        <v>10</v>
      </c>
      <c r="J18">
        <v>10</v>
      </c>
      <c r="K18">
        <v>10</v>
      </c>
      <c r="L18">
        <v>10</v>
      </c>
      <c r="M18">
        <v>10</v>
      </c>
      <c r="N18">
        <v>10</v>
      </c>
      <c r="O18">
        <v>10</v>
      </c>
      <c r="P18">
        <v>10</v>
      </c>
      <c r="Q18">
        <v>10</v>
      </c>
      <c r="R18">
        <v>10</v>
      </c>
      <c r="S18">
        <v>10</v>
      </c>
      <c r="T18">
        <v>10</v>
      </c>
      <c r="U18">
        <v>10</v>
      </c>
      <c r="V18">
        <v>10</v>
      </c>
      <c r="AS18">
        <f>SUM(AS5:AS17)</f>
        <v>49.999999988918603</v>
      </c>
      <c r="AT18">
        <f>SUM(AT5:AT17)</f>
        <v>49.999999988918603</v>
      </c>
    </row>
    <row r="19" spans="1:47">
      <c r="A19">
        <v>0.3</v>
      </c>
      <c r="B19" t="s">
        <v>108</v>
      </c>
      <c r="C19" s="6">
        <v>5.9653797388892986</v>
      </c>
      <c r="D19" s="6">
        <v>6.2146643094230587</v>
      </c>
      <c r="E19" s="6">
        <v>6.7381438664418116</v>
      </c>
      <c r="F19" s="6">
        <v>7.5979832599519357</v>
      </c>
      <c r="G19" s="6">
        <v>8.9319118398943385</v>
      </c>
      <c r="H19" s="6">
        <v>11.068084995308162</v>
      </c>
      <c r="I19" s="6">
        <v>12.402013575250564</v>
      </c>
      <c r="J19">
        <v>13.261852968760689</v>
      </c>
      <c r="K19" s="6">
        <v>13.78533252577944</v>
      </c>
      <c r="L19" s="6">
        <v>14.034617096313202</v>
      </c>
      <c r="M19" s="6">
        <v>14.034617096313202</v>
      </c>
      <c r="N19">
        <v>13.78533252577944</v>
      </c>
      <c r="O19">
        <v>13.261852968760689</v>
      </c>
      <c r="P19">
        <v>12.402013575250564</v>
      </c>
      <c r="Q19">
        <v>11.068084995308162</v>
      </c>
      <c r="R19">
        <v>8.9319118398943385</v>
      </c>
      <c r="S19">
        <v>7.5979832599519357</v>
      </c>
      <c r="T19">
        <v>6.7381438664418116</v>
      </c>
      <c r="U19">
        <v>6.2146643094230587</v>
      </c>
      <c r="V19">
        <v>5.9653797388892986</v>
      </c>
      <c r="X19" t="s">
        <v>139</v>
      </c>
      <c r="AI19" s="6"/>
      <c r="AJ19" s="6"/>
    </row>
    <row r="20" spans="1:47">
      <c r="A20">
        <v>0</v>
      </c>
      <c r="B20" t="s">
        <v>0</v>
      </c>
      <c r="C20" s="6">
        <v>1.930761057017818</v>
      </c>
      <c r="D20" s="6">
        <v>2.4293301980853403</v>
      </c>
      <c r="E20" s="6">
        <v>3.4762893121228458</v>
      </c>
      <c r="F20" s="6">
        <v>5.1959680991430934</v>
      </c>
      <c r="G20" s="6">
        <v>7.8638252590278981</v>
      </c>
      <c r="H20" s="6">
        <v>12.136171569855541</v>
      </c>
      <c r="I20" s="6">
        <v>14.804028729740351</v>
      </c>
      <c r="J20">
        <v>16.523707516760613</v>
      </c>
      <c r="K20" s="6">
        <v>17.570666630798122</v>
      </c>
      <c r="L20">
        <v>18.069235771865646</v>
      </c>
      <c r="M20">
        <v>18.069235771865646</v>
      </c>
      <c r="N20">
        <v>17.570666630798122</v>
      </c>
      <c r="O20">
        <v>16.523707516760613</v>
      </c>
      <c r="P20">
        <v>14.804028729740351</v>
      </c>
      <c r="Q20">
        <v>12.136171569855541</v>
      </c>
      <c r="R20">
        <v>7.8638252590278981</v>
      </c>
      <c r="S20">
        <v>5.1959680991430934</v>
      </c>
      <c r="T20">
        <v>3.4762893121228458</v>
      </c>
      <c r="U20">
        <v>2.4293301980853403</v>
      </c>
      <c r="V20">
        <v>1.930761057017818</v>
      </c>
      <c r="X20" t="s">
        <v>138</v>
      </c>
    </row>
    <row r="21" spans="1:47">
      <c r="A21">
        <f>A20*A8*A8</f>
        <v>0</v>
      </c>
      <c r="C21" s="6">
        <v>-6.1384730183101128</v>
      </c>
      <c r="D21">
        <v>-5.1413350574688348</v>
      </c>
      <c r="E21">
        <v>-3.0474174405308814</v>
      </c>
      <c r="F21">
        <v>0.39193929235162095</v>
      </c>
      <c r="G21" s="6">
        <v>5.7276526232807061</v>
      </c>
      <c r="H21" s="6">
        <v>14.272344205207535</v>
      </c>
      <c r="I21" s="6">
        <v>19.608057536136613</v>
      </c>
      <c r="J21" s="6">
        <v>23.047414269019107</v>
      </c>
      <c r="K21" s="6">
        <v>25.141331885957054</v>
      </c>
      <c r="L21" s="6">
        <v>26.138469846798344</v>
      </c>
      <c r="M21">
        <v>26.138469846798344</v>
      </c>
      <c r="N21">
        <v>25.141331885957054</v>
      </c>
      <c r="O21">
        <v>23.047414269019107</v>
      </c>
      <c r="P21">
        <v>19.608057536136613</v>
      </c>
      <c r="Q21">
        <v>14.272344205207535</v>
      </c>
      <c r="R21">
        <v>5.7276526232807061</v>
      </c>
      <c r="S21">
        <v>0.39193929235162095</v>
      </c>
      <c r="T21">
        <v>-3.0474174405308814</v>
      </c>
      <c r="U21">
        <v>-5.1413350574688348</v>
      </c>
      <c r="V21">
        <v>-6.1384730183101128</v>
      </c>
      <c r="X21" t="s">
        <v>137</v>
      </c>
    </row>
    <row r="22" spans="1:47">
      <c r="A22">
        <v>10</v>
      </c>
      <c r="B22" t="s">
        <v>31</v>
      </c>
      <c r="C22" s="6"/>
      <c r="F22" s="6"/>
      <c r="G22" s="6"/>
      <c r="H22" s="6"/>
      <c r="I22" s="6"/>
      <c r="J22" s="6"/>
      <c r="K22" s="6"/>
      <c r="L22" s="6"/>
      <c r="M22" s="6">
        <v>14.034617096313202</v>
      </c>
      <c r="N22">
        <v>13.78533252577944</v>
      </c>
      <c r="O22">
        <v>13.261852968760689</v>
      </c>
      <c r="P22">
        <v>12.402013575250564</v>
      </c>
      <c r="Q22">
        <v>11.068084995308162</v>
      </c>
      <c r="R22">
        <v>8.9319118398943385</v>
      </c>
      <c r="S22">
        <v>7.5979832599519357</v>
      </c>
      <c r="T22">
        <v>6.7381438664418116</v>
      </c>
      <c r="U22">
        <v>6.2146643094230587</v>
      </c>
      <c r="V22">
        <v>5.9653797388892986</v>
      </c>
    </row>
    <row r="23" spans="1:47">
      <c r="A23">
        <f>AO7/10</f>
        <v>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>
        <f>O20/2+P20/2</f>
        <v>15.663868123250481</v>
      </c>
      <c r="N23">
        <f>P20</f>
        <v>14.804028729740351</v>
      </c>
      <c r="O23">
        <f>P20/2+Q20/2</f>
        <v>13.470100149797947</v>
      </c>
      <c r="P23">
        <f>Q20</f>
        <v>12.136171569855541</v>
      </c>
      <c r="S23">
        <f>R20</f>
        <v>7.8638252590278981</v>
      </c>
      <c r="T23">
        <f>R20/2+S20/2</f>
        <v>6.5298966790854962</v>
      </c>
      <c r="U23">
        <f>S20</f>
        <v>5.1959680991430934</v>
      </c>
      <c r="V23">
        <f>S20/2+T20/2</f>
        <v>4.3361287056329694</v>
      </c>
      <c r="X23" t="s">
        <v>136</v>
      </c>
    </row>
    <row r="24" spans="1:47">
      <c r="M24">
        <f>4*Q21/5+P21/5</f>
        <v>15.339486871393351</v>
      </c>
      <c r="N24">
        <f>Q21</f>
        <v>14.272344205207535</v>
      </c>
      <c r="U24">
        <f>R21</f>
        <v>5.7276526232807061</v>
      </c>
      <c r="V24">
        <f>4*R21/5+S21/5</f>
        <v>4.6605099570948889</v>
      </c>
      <c r="X24" t="s">
        <v>135</v>
      </c>
    </row>
    <row r="27" spans="1:47" ht="15.75" thickBot="1"/>
    <row r="28" spans="1:47">
      <c r="B28" t="s">
        <v>116</v>
      </c>
      <c r="C28" s="2">
        <v>2.6142060935056914</v>
      </c>
      <c r="D28" s="3">
        <v>2.6142060935056914</v>
      </c>
      <c r="E28" s="3">
        <v>2.6142060935056914</v>
      </c>
      <c r="F28" s="3">
        <v>2.6142060935056914</v>
      </c>
      <c r="G28" s="4">
        <v>2.6142060935056914</v>
      </c>
      <c r="H28">
        <v>2.6142060935056914</v>
      </c>
      <c r="I28">
        <v>2.6142060935056914</v>
      </c>
      <c r="J28">
        <v>2.6142060935056914</v>
      </c>
      <c r="K28">
        <v>2.6142060935056914</v>
      </c>
      <c r="L28">
        <v>2.6142060935056914</v>
      </c>
      <c r="M28" s="2">
        <v>20</v>
      </c>
      <c r="N28" s="3">
        <v>20</v>
      </c>
      <c r="O28" s="3">
        <v>20</v>
      </c>
      <c r="P28" s="3">
        <v>20</v>
      </c>
      <c r="Q28" s="4">
        <v>20</v>
      </c>
      <c r="R28">
        <v>20</v>
      </c>
      <c r="S28">
        <v>20</v>
      </c>
      <c r="T28">
        <v>20</v>
      </c>
      <c r="U28">
        <v>20</v>
      </c>
      <c r="V28">
        <v>20</v>
      </c>
    </row>
    <row r="29" spans="1:47">
      <c r="A29">
        <f>13*A32</f>
        <v>3.25</v>
      </c>
      <c r="C29" s="5">
        <v>3.0394307499523441</v>
      </c>
      <c r="D29" s="6">
        <v>3.0533653431936991</v>
      </c>
      <c r="E29" s="6">
        <v>3.0819202842041657</v>
      </c>
      <c r="F29" s="6">
        <v>3.1264523295440934</v>
      </c>
      <c r="G29" s="7">
        <v>3.1888769005552136</v>
      </c>
      <c r="H29">
        <v>3.2712208354093986</v>
      </c>
      <c r="I29">
        <v>3.3742800127654551</v>
      </c>
      <c r="J29">
        <v>3.4942603281372286</v>
      </c>
      <c r="K29">
        <v>3.6158860818983083</v>
      </c>
      <c r="L29">
        <v>3.7030100032088806</v>
      </c>
      <c r="M29" s="5">
        <v>18.765123678156925</v>
      </c>
      <c r="N29" s="6">
        <v>18.852247599467496</v>
      </c>
      <c r="O29" s="6">
        <v>18.97387335322858</v>
      </c>
      <c r="P29" s="6">
        <v>19.093853668600349</v>
      </c>
      <c r="Q29" s="7">
        <v>19.196912845956405</v>
      </c>
      <c r="R29">
        <v>19.279256780810591</v>
      </c>
      <c r="S29">
        <v>19.341681351821713</v>
      </c>
      <c r="T29">
        <v>19.386213397161637</v>
      </c>
      <c r="U29">
        <v>19.414768338172102</v>
      </c>
      <c r="V29">
        <v>19.428702931413458</v>
      </c>
    </row>
    <row r="30" spans="1:47">
      <c r="C30" s="5">
        <v>3.6299813213873406</v>
      </c>
      <c r="D30" s="6">
        <v>3.6606151249955374</v>
      </c>
      <c r="E30" s="6">
        <v>3.7234370322040218</v>
      </c>
      <c r="F30" s="6">
        <v>3.8216051972505745</v>
      </c>
      <c r="G30" s="7">
        <v>3.9598663265274179</v>
      </c>
      <c r="H30">
        <v>4.1441108297946991</v>
      </c>
      <c r="I30">
        <v>4.3794785440244155</v>
      </c>
      <c r="J30">
        <v>4.6643293215130424</v>
      </c>
      <c r="K30">
        <v>4.973729683089033</v>
      </c>
      <c r="L30">
        <v>5.2220793849785583</v>
      </c>
      <c r="M30" s="5">
        <v>17.135295479110049</v>
      </c>
      <c r="N30" s="6">
        <v>17.383645180999572</v>
      </c>
      <c r="O30" s="6">
        <v>17.693045542575565</v>
      </c>
      <c r="P30" s="6">
        <v>17.977896320064186</v>
      </c>
      <c r="Q30" s="7">
        <v>18.213264034293903</v>
      </c>
      <c r="R30">
        <v>18.397508537561187</v>
      </c>
      <c r="S30">
        <v>18.535769666838029</v>
      </c>
      <c r="T30">
        <v>18.63393783188458</v>
      </c>
      <c r="U30">
        <v>18.696759739093068</v>
      </c>
      <c r="V30">
        <v>18.727393542701265</v>
      </c>
    </row>
    <row r="31" spans="1:47" ht="15.75" thickBot="1">
      <c r="A31">
        <v>10</v>
      </c>
      <c r="B31" t="s">
        <v>115</v>
      </c>
      <c r="C31" s="5">
        <v>4.2502844378789799</v>
      </c>
      <c r="D31" s="6">
        <v>4.2959906636751688</v>
      </c>
      <c r="E31" s="6">
        <v>4.3897687946985036</v>
      </c>
      <c r="F31" s="6">
        <v>4.5365779713371266</v>
      </c>
      <c r="G31" s="7">
        <v>4.7444166264685066</v>
      </c>
      <c r="H31">
        <v>5.0249005426838416</v>
      </c>
      <c r="I31">
        <v>5.3935081331220456</v>
      </c>
      <c r="J31">
        <v>5.8672510324135194</v>
      </c>
      <c r="K31">
        <v>6.4489788555452154</v>
      </c>
      <c r="L31">
        <v>7.044971965272862</v>
      </c>
      <c r="M31" s="5">
        <v>15.259506245875244</v>
      </c>
      <c r="N31" s="6">
        <v>15.855499355602889</v>
      </c>
      <c r="O31" s="6">
        <v>16.437227178734584</v>
      </c>
      <c r="P31" s="6">
        <v>16.910970078026061</v>
      </c>
      <c r="Q31" s="7">
        <v>17.279577668464267</v>
      </c>
      <c r="R31">
        <v>17.560061584679602</v>
      </c>
      <c r="S31">
        <v>17.767900239810981</v>
      </c>
      <c r="T31">
        <v>17.9147094164496</v>
      </c>
      <c r="U31">
        <v>18.008487547472939</v>
      </c>
      <c r="V31">
        <v>18.054193773269123</v>
      </c>
    </row>
    <row r="32" spans="1:47">
      <c r="A32" s="25">
        <v>0.25</v>
      </c>
      <c r="B32" t="s">
        <v>18</v>
      </c>
      <c r="C32" s="5">
        <v>4.8738779265185963</v>
      </c>
      <c r="D32" s="6">
        <v>4.9321845727710043</v>
      </c>
      <c r="E32" s="6">
        <v>5.0517357043343454</v>
      </c>
      <c r="F32" s="6">
        <v>5.2388214537034408</v>
      </c>
      <c r="G32" s="7">
        <v>5.5040744051322159</v>
      </c>
      <c r="H32">
        <v>5.8645317012596845</v>
      </c>
      <c r="I32">
        <v>6.3482581551283745</v>
      </c>
      <c r="J32">
        <v>7.0065128899662676</v>
      </c>
      <c r="K32">
        <v>7.9522745243801367</v>
      </c>
      <c r="L32">
        <v>9.5039749781104952</v>
      </c>
      <c r="M32" s="5">
        <v>12.792682978763693</v>
      </c>
      <c r="N32" s="6">
        <v>14.344383432494052</v>
      </c>
      <c r="O32" s="6">
        <v>15.290145066907922</v>
      </c>
      <c r="P32" s="6">
        <v>15.948399801745815</v>
      </c>
      <c r="Q32" s="7">
        <v>16.432126255614506</v>
      </c>
      <c r="R32">
        <v>16.792583551741977</v>
      </c>
      <c r="S32">
        <v>17.057836503170748</v>
      </c>
      <c r="T32">
        <v>17.24492225253984</v>
      </c>
      <c r="U32">
        <v>17.364473384103182</v>
      </c>
      <c r="V32">
        <v>17.422780030355586</v>
      </c>
    </row>
    <row r="33" spans="1:22" ht="15.75" thickBot="1">
      <c r="A33" s="11">
        <v>2000</v>
      </c>
      <c r="B33" t="s">
        <v>19</v>
      </c>
      <c r="C33" s="12">
        <v>5.477951099686531</v>
      </c>
      <c r="D33" s="13">
        <v>5.5457882726841543</v>
      </c>
      <c r="E33" s="13">
        <v>5.684544023956458</v>
      </c>
      <c r="F33" s="13">
        <v>5.9008190047777145</v>
      </c>
      <c r="G33" s="14">
        <v>6.2057665373367374</v>
      </c>
      <c r="H33">
        <v>6.6171398887515442</v>
      </c>
      <c r="I33">
        <v>7.1632893334764383</v>
      </c>
      <c r="J33">
        <v>7.8909555013064754</v>
      </c>
      <c r="K33">
        <v>8.8789975138403268</v>
      </c>
      <c r="L33">
        <v>10.249411926301194</v>
      </c>
      <c r="M33" s="12">
        <v>12.072908701581886</v>
      </c>
      <c r="N33" s="13">
        <v>13.443323114042752</v>
      </c>
      <c r="O33" s="13">
        <v>14.431365126576605</v>
      </c>
      <c r="P33" s="13">
        <v>15.159031294406642</v>
      </c>
      <c r="Q33" s="14">
        <v>15.705180739131533</v>
      </c>
      <c r="R33">
        <v>16.116554090546341</v>
      </c>
      <c r="S33">
        <v>16.421501623105364</v>
      </c>
      <c r="T33">
        <v>16.637776603926621</v>
      </c>
      <c r="U33">
        <v>16.776532355198924</v>
      </c>
      <c r="V33">
        <v>16.844369528196545</v>
      </c>
    </row>
    <row r="34" spans="1:22">
      <c r="A34" s="11">
        <v>1000</v>
      </c>
      <c r="B34" t="s">
        <v>20</v>
      </c>
      <c r="C34">
        <v>6.0439315145621899</v>
      </c>
      <c r="D34">
        <v>6.118069899095449</v>
      </c>
      <c r="E34">
        <v>6.2691187969284927</v>
      </c>
      <c r="F34">
        <v>6.5029238759978707</v>
      </c>
      <c r="G34">
        <v>6.8290579345523383</v>
      </c>
      <c r="H34" s="2">
        <v>7.2619080001977263</v>
      </c>
      <c r="I34" s="3">
        <v>7.8221818910486656</v>
      </c>
      <c r="J34" s="3">
        <v>8.5381555146912866</v>
      </c>
      <c r="K34" s="3">
        <v>9.4431887193867006</v>
      </c>
      <c r="L34" s="4">
        <v>10.556717057579251</v>
      </c>
      <c r="M34">
        <v>11.814349508046753</v>
      </c>
      <c r="N34">
        <v>12.927877846239303</v>
      </c>
      <c r="O34">
        <v>13.832911050934717</v>
      </c>
      <c r="P34">
        <v>14.548884674577337</v>
      </c>
      <c r="Q34">
        <v>15.109158565428274</v>
      </c>
      <c r="R34" s="2">
        <v>15.542008631073664</v>
      </c>
      <c r="S34" s="3">
        <v>15.868142689628131</v>
      </c>
      <c r="T34" s="3">
        <v>16.10194776869751</v>
      </c>
      <c r="U34" s="3">
        <v>16.252996666530553</v>
      </c>
      <c r="V34" s="4">
        <v>16.327135051063813</v>
      </c>
    </row>
    <row r="35" spans="1:22" ht="15.75" thickBot="1">
      <c r="A35" s="15">
        <v>2</v>
      </c>
      <c r="B35" t="s">
        <v>21</v>
      </c>
      <c r="C35">
        <v>6.5576216207101519</v>
      </c>
      <c r="D35">
        <v>6.6351353571541685</v>
      </c>
      <c r="E35">
        <v>6.7923102713014565</v>
      </c>
      <c r="F35">
        <v>7.0335540061733708</v>
      </c>
      <c r="G35">
        <v>7.3657237184796474</v>
      </c>
      <c r="H35" s="5">
        <v>7.7982619148008459</v>
      </c>
      <c r="I35" s="6">
        <v>8.3428841664832838</v>
      </c>
      <c r="J35" s="6">
        <v>9.0117465005919861</v>
      </c>
      <c r="K35" s="6">
        <v>9.8115515429425546</v>
      </c>
      <c r="L35" s="7">
        <v>10.728963827160884</v>
      </c>
      <c r="M35">
        <v>11.704722412907474</v>
      </c>
      <c r="N35">
        <v>12.622134697125801</v>
      </c>
      <c r="O35">
        <v>13.421939739476372</v>
      </c>
      <c r="P35">
        <v>14.090802073585071</v>
      </c>
      <c r="Q35">
        <v>14.635424325267509</v>
      </c>
      <c r="R35" s="5">
        <v>15.067962521588708</v>
      </c>
      <c r="S35" s="6">
        <v>15.400132233894984</v>
      </c>
      <c r="T35" s="6">
        <v>15.641375968766901</v>
      </c>
      <c r="U35" s="6">
        <v>15.798550882914189</v>
      </c>
      <c r="V35" s="7">
        <v>15.876064619358203</v>
      </c>
    </row>
    <row r="36" spans="1:22" ht="15.75" thickBot="1">
      <c r="A36" s="9">
        <v>0</v>
      </c>
      <c r="B36" t="s">
        <v>114</v>
      </c>
      <c r="C36">
        <v>7.0088628364350072</v>
      </c>
      <c r="D36">
        <v>7.087453490827512</v>
      </c>
      <c r="E36">
        <v>7.2460330557845491</v>
      </c>
      <c r="F36">
        <v>7.4873577380637082</v>
      </c>
      <c r="G36">
        <v>7.8153956573361922</v>
      </c>
      <c r="H36" s="5">
        <v>8.2349050495613199</v>
      </c>
      <c r="I36" s="6">
        <v>8.7503760949756106</v>
      </c>
      <c r="J36" s="6">
        <v>9.363666453513634</v>
      </c>
      <c r="K36" s="6">
        <v>10.069351703261711</v>
      </c>
      <c r="L36" s="7">
        <v>10.847237743927952</v>
      </c>
      <c r="M36">
        <v>11.654915218832231</v>
      </c>
      <c r="N36">
        <v>12.43280125949847</v>
      </c>
      <c r="O36">
        <v>13.138486509246549</v>
      </c>
      <c r="P36">
        <v>13.751776867784574</v>
      </c>
      <c r="Q36">
        <v>14.267247913198863</v>
      </c>
      <c r="R36" s="5">
        <v>14.68675730542399</v>
      </c>
      <c r="S36" s="6">
        <v>15.014795224696476</v>
      </c>
      <c r="T36" s="6">
        <v>15.256119906975634</v>
      </c>
      <c r="U36" s="6">
        <v>15.414699471932671</v>
      </c>
      <c r="V36" s="7">
        <v>15.493290126325176</v>
      </c>
    </row>
    <row r="37" spans="1:22">
      <c r="A37" s="16">
        <v>0</v>
      </c>
      <c r="B37" t="s">
        <v>113</v>
      </c>
      <c r="C37">
        <v>7.3908691316213062</v>
      </c>
      <c r="D37">
        <v>7.4689962260707246</v>
      </c>
      <c r="E37">
        <v>7.6259307997390344</v>
      </c>
      <c r="F37">
        <v>7.8629057157948701</v>
      </c>
      <c r="G37">
        <v>8.1813953129122314</v>
      </c>
      <c r="H37" s="5">
        <v>8.582497998054496</v>
      </c>
      <c r="I37" s="6">
        <v>9.0658061124945259</v>
      </c>
      <c r="J37" s="6">
        <v>9.6274979295156591</v>
      </c>
      <c r="K37" s="6">
        <v>10.257504644870703</v>
      </c>
      <c r="L37" s="7">
        <v>10.93627160614585</v>
      </c>
      <c r="M37">
        <v>11.63334181729109</v>
      </c>
      <c r="N37">
        <v>12.312108778566236</v>
      </c>
      <c r="O37">
        <v>12.94211549392128</v>
      </c>
      <c r="P37">
        <v>13.503807310942415</v>
      </c>
      <c r="Q37">
        <v>13.987115425382443</v>
      </c>
      <c r="R37" s="5">
        <v>14.388218110524708</v>
      </c>
      <c r="S37" s="6">
        <v>14.706707707642067</v>
      </c>
      <c r="T37" s="6">
        <v>14.943682623697905</v>
      </c>
      <c r="U37" s="6">
        <v>15.100617197366214</v>
      </c>
      <c r="V37" s="7">
        <v>15.178744291815635</v>
      </c>
    </row>
    <row r="38" spans="1:22" ht="15.75" thickBot="1">
      <c r="A38" s="11">
        <v>0</v>
      </c>
      <c r="B38" t="s">
        <v>112</v>
      </c>
      <c r="C38">
        <v>7.6994273950380077</v>
      </c>
      <c r="D38">
        <v>7.7762802861291078</v>
      </c>
      <c r="E38">
        <v>7.9300701111825216</v>
      </c>
      <c r="F38">
        <v>8.160805065401993</v>
      </c>
      <c r="G38">
        <v>8.4680659304268016</v>
      </c>
      <c r="H38" s="12">
        <v>8.8504016833181893</v>
      </c>
      <c r="I38" s="13">
        <v>9.3043969723484423</v>
      </c>
      <c r="J38" s="13">
        <v>9.8233754792860957</v>
      </c>
      <c r="K38" s="13">
        <v>10.395876094040895</v>
      </c>
      <c r="L38" s="14">
        <v>11.004448991668136</v>
      </c>
      <c r="M38">
        <v>11.62592829965053</v>
      </c>
      <c r="N38">
        <v>12.234501197277774</v>
      </c>
      <c r="O38">
        <v>12.807001812032574</v>
      </c>
      <c r="P38">
        <v>13.325980318970229</v>
      </c>
      <c r="Q38">
        <v>13.77997560800048</v>
      </c>
      <c r="R38" s="12">
        <v>14.162311360891868</v>
      </c>
      <c r="S38" s="13">
        <v>14.469572225916675</v>
      </c>
      <c r="T38" s="13">
        <v>14.700307180136146</v>
      </c>
      <c r="U38" s="13">
        <v>14.85409700518956</v>
      </c>
      <c r="V38" s="14">
        <v>14.930949896280662</v>
      </c>
    </row>
    <row r="39" spans="1:22">
      <c r="A39" s="11">
        <v>0</v>
      </c>
      <c r="B39" t="s">
        <v>111</v>
      </c>
      <c r="C39">
        <v>7.932127057520109</v>
      </c>
      <c r="D39">
        <v>8.0075040018564341</v>
      </c>
      <c r="E39">
        <v>8.1579012526043719</v>
      </c>
      <c r="F39">
        <v>8.382446026041805</v>
      </c>
      <c r="G39">
        <v>8.6794197253949967</v>
      </c>
      <c r="H39">
        <v>9.0457442051425208</v>
      </c>
      <c r="I39">
        <v>9.4762865615419614</v>
      </c>
      <c r="J39">
        <v>9.9630422977681086</v>
      </c>
      <c r="K39">
        <v>10.494380161041169</v>
      </c>
      <c r="L39">
        <v>11.054722028322834</v>
      </c>
      <c r="M39">
        <v>11.625184912467782</v>
      </c>
      <c r="N39">
        <v>12.185526779749445</v>
      </c>
      <c r="O39">
        <v>12.716864643022506</v>
      </c>
      <c r="P39">
        <v>13.203620379248653</v>
      </c>
      <c r="Q39">
        <v>13.634162735648092</v>
      </c>
      <c r="R39">
        <v>14.000487215395616</v>
      </c>
      <c r="S39">
        <v>14.297460914748807</v>
      </c>
      <c r="T39">
        <v>14.522005688186237</v>
      </c>
      <c r="U39">
        <v>14.672402938934177</v>
      </c>
      <c r="V39">
        <v>14.747779883270503</v>
      </c>
    </row>
    <row r="40" spans="1:22" ht="15.75" thickBot="1">
      <c r="A40" s="15">
        <v>1</v>
      </c>
      <c r="B40" t="s">
        <v>110</v>
      </c>
      <c r="C40">
        <v>8.0877150863103981</v>
      </c>
      <c r="D40">
        <v>8.1618661065448741</v>
      </c>
      <c r="E40">
        <v>8.3095276727827123</v>
      </c>
      <c r="F40">
        <v>8.5292709640673579</v>
      </c>
      <c r="G40">
        <v>8.8185862183589023</v>
      </c>
      <c r="H40">
        <v>9.1734590835115917</v>
      </c>
      <c r="I40">
        <v>9.5878557128208381</v>
      </c>
      <c r="J40">
        <v>10.053205925839709</v>
      </c>
      <c r="K40">
        <v>10.558046817854182</v>
      </c>
      <c r="L40">
        <v>11.088061415202855</v>
      </c>
      <c r="M40">
        <v>11.626746766088539</v>
      </c>
      <c r="N40">
        <v>12.15676136343721</v>
      </c>
      <c r="O40">
        <v>12.661602255451685</v>
      </c>
      <c r="P40">
        <v>13.126952468470556</v>
      </c>
      <c r="Q40">
        <v>13.541349097779802</v>
      </c>
      <c r="R40">
        <v>13.89622196293249</v>
      </c>
      <c r="S40">
        <v>14.185537217224034</v>
      </c>
      <c r="T40">
        <v>14.40528050850868</v>
      </c>
      <c r="U40">
        <v>14.552942074746515</v>
      </c>
      <c r="V40">
        <v>14.627093094980996</v>
      </c>
    </row>
    <row r="41" spans="1:22">
      <c r="A41">
        <f>A45</f>
        <v>0.625</v>
      </c>
      <c r="B41" t="s">
        <v>27</v>
      </c>
      <c r="C41">
        <v>8.1656151083887263</v>
      </c>
      <c r="D41">
        <v>8.2390822071349934</v>
      </c>
      <c r="E41">
        <v>8.3852382996275061</v>
      </c>
      <c r="F41">
        <v>8.6023883571120656</v>
      </c>
      <c r="G41">
        <v>8.8876523835112735</v>
      </c>
      <c r="H41">
        <v>9.2365937593036023</v>
      </c>
      <c r="I41">
        <v>9.6427974838827062</v>
      </c>
      <c r="J41">
        <v>10.097493276874378</v>
      </c>
      <c r="K41">
        <v>10.589365268790743</v>
      </c>
      <c r="L41">
        <v>11.104715615949113</v>
      </c>
      <c r="M41">
        <v>11.628107077035176</v>
      </c>
      <c r="N41">
        <v>12.143457424193544</v>
      </c>
      <c r="O41">
        <v>12.63532941610991</v>
      </c>
      <c r="P41">
        <v>13.090025209101581</v>
      </c>
      <c r="Q41">
        <v>13.496228933680685</v>
      </c>
      <c r="R41">
        <v>13.845170309473014</v>
      </c>
      <c r="S41">
        <v>14.130434335872224</v>
      </c>
      <c r="T41">
        <v>14.347584393356783</v>
      </c>
      <c r="U41">
        <v>14.493740485849294</v>
      </c>
      <c r="V41">
        <v>14.567207584595561</v>
      </c>
    </row>
    <row r="42" spans="1:22">
      <c r="A42" s="9">
        <v>0</v>
      </c>
      <c r="B42" t="s">
        <v>28</v>
      </c>
      <c r="C42">
        <v>10</v>
      </c>
      <c r="D42">
        <v>10</v>
      </c>
      <c r="E42">
        <v>10</v>
      </c>
      <c r="F42">
        <v>10</v>
      </c>
      <c r="G42">
        <v>10</v>
      </c>
      <c r="H42">
        <v>10</v>
      </c>
      <c r="I42">
        <v>10</v>
      </c>
      <c r="J42">
        <v>10</v>
      </c>
      <c r="K42">
        <v>10</v>
      </c>
      <c r="L42">
        <v>10</v>
      </c>
      <c r="M42">
        <v>10</v>
      </c>
      <c r="N42">
        <v>10</v>
      </c>
      <c r="O42">
        <v>10</v>
      </c>
      <c r="P42">
        <v>10</v>
      </c>
      <c r="Q42">
        <v>10</v>
      </c>
      <c r="R42">
        <v>10</v>
      </c>
      <c r="S42">
        <v>10</v>
      </c>
      <c r="T42">
        <v>10</v>
      </c>
      <c r="U42">
        <v>10</v>
      </c>
      <c r="V42">
        <v>10</v>
      </c>
    </row>
    <row r="43" spans="1:22">
      <c r="A43">
        <v>0</v>
      </c>
      <c r="B43" t="s">
        <v>108</v>
      </c>
      <c r="C43" s="6"/>
      <c r="D43" s="6"/>
      <c r="E43" s="6"/>
      <c r="F43" s="6"/>
      <c r="G43" s="6"/>
      <c r="H43" s="6"/>
      <c r="I43" s="6"/>
      <c r="K43" s="6"/>
      <c r="L43" s="6"/>
      <c r="M43" s="6"/>
    </row>
    <row r="44" spans="1:22">
      <c r="A44">
        <v>10</v>
      </c>
      <c r="B44" t="s">
        <v>0</v>
      </c>
      <c r="C44" s="6" t="s">
        <v>122</v>
      </c>
      <c r="D44" s="6"/>
      <c r="E44" s="6"/>
      <c r="F44" s="6"/>
      <c r="G44" s="6"/>
      <c r="H44" s="6"/>
      <c r="I44" s="6"/>
      <c r="K44" s="6">
        <f>SUM(M44:V44)/10</f>
        <v>8.2673660552107435</v>
      </c>
      <c r="M44">
        <f t="shared" ref="M44:V44" si="4">(M28-M29)*$A44</f>
        <v>12.348763218430747</v>
      </c>
      <c r="N44">
        <f t="shared" si="4"/>
        <v>11.477524005325037</v>
      </c>
      <c r="O44">
        <f t="shared" si="4"/>
        <v>10.261266467714201</v>
      </c>
      <c r="P44">
        <f t="shared" si="4"/>
        <v>9.0614633139965051</v>
      </c>
      <c r="Q44">
        <f t="shared" si="4"/>
        <v>8.0308715404359532</v>
      </c>
      <c r="R44">
        <f t="shared" si="4"/>
        <v>7.2074321918940853</v>
      </c>
      <c r="S44">
        <f t="shared" si="4"/>
        <v>6.5831864817828745</v>
      </c>
      <c r="T44">
        <f t="shared" si="4"/>
        <v>6.1378660283836339</v>
      </c>
      <c r="U44">
        <f t="shared" si="4"/>
        <v>5.8523166182789765</v>
      </c>
      <c r="V44">
        <f t="shared" si="4"/>
        <v>5.7129706858654217</v>
      </c>
    </row>
    <row r="45" spans="1:22">
      <c r="A45">
        <f>A44*A32*A32</f>
        <v>0.625</v>
      </c>
      <c r="C45" s="6"/>
      <c r="G45" s="6"/>
      <c r="H45" s="6"/>
      <c r="I45" s="6"/>
      <c r="J45" s="6"/>
      <c r="K45" s="6"/>
      <c r="L45" s="6"/>
    </row>
    <row r="46" spans="1:22">
      <c r="A46">
        <v>0</v>
      </c>
      <c r="B46" t="s">
        <v>31</v>
      </c>
      <c r="C46" s="6" t="s">
        <v>134</v>
      </c>
      <c r="F46" s="6"/>
      <c r="G46" s="6"/>
      <c r="H46" s="6"/>
      <c r="I46" s="6"/>
      <c r="J46" s="6"/>
      <c r="K46" s="6"/>
      <c r="L46" s="6"/>
    </row>
    <row r="47" spans="1:22">
      <c r="C47" t="s">
        <v>133</v>
      </c>
    </row>
    <row r="48" spans="1:22" ht="15.75" thickBot="1"/>
    <row r="49" spans="1:22">
      <c r="B49" t="s">
        <v>116</v>
      </c>
      <c r="C49" s="2">
        <v>2.6142060935056914</v>
      </c>
      <c r="D49" s="3">
        <v>2.6142060935056914</v>
      </c>
      <c r="E49" s="3">
        <v>2.6142060935056914</v>
      </c>
      <c r="F49" s="3">
        <v>2.6142060935056914</v>
      </c>
      <c r="G49" s="4">
        <v>2.6142060935056914</v>
      </c>
      <c r="H49">
        <v>2.6142060935056914</v>
      </c>
      <c r="I49">
        <v>2.6142060935056914</v>
      </c>
      <c r="J49">
        <v>2.6142060935056914</v>
      </c>
      <c r="K49">
        <v>2.6142060935056914</v>
      </c>
      <c r="L49">
        <v>2.6142060935056914</v>
      </c>
      <c r="M49" s="2">
        <v>20</v>
      </c>
      <c r="N49" s="3">
        <v>20</v>
      </c>
      <c r="O49" s="3">
        <v>20</v>
      </c>
      <c r="P49" s="3">
        <v>20</v>
      </c>
      <c r="Q49" s="4">
        <v>20</v>
      </c>
      <c r="R49">
        <v>20</v>
      </c>
      <c r="S49">
        <v>20</v>
      </c>
      <c r="T49">
        <v>20</v>
      </c>
      <c r="U49">
        <v>20</v>
      </c>
      <c r="V49">
        <v>20</v>
      </c>
    </row>
    <row r="50" spans="1:22">
      <c r="A50">
        <f>13*A53</f>
        <v>3.25</v>
      </c>
      <c r="C50" s="5">
        <v>2.8977825615243122</v>
      </c>
      <c r="D50" s="6">
        <v>2.907563563364489</v>
      </c>
      <c r="E50" s="6">
        <v>2.9275629596083736</v>
      </c>
      <c r="F50" s="6">
        <v>2.9586413190481338</v>
      </c>
      <c r="G50" s="7">
        <v>3.0019983721468355</v>
      </c>
      <c r="H50">
        <v>3.0588610778790812</v>
      </c>
      <c r="I50">
        <v>3.1295734330133942</v>
      </c>
      <c r="J50">
        <v>3.2113527500478116</v>
      </c>
      <c r="K50">
        <v>3.2937332524590355</v>
      </c>
      <c r="L50">
        <v>3.352431174776334</v>
      </c>
      <c r="M50" s="5">
        <v>12.729825872376349</v>
      </c>
      <c r="N50" s="6">
        <v>12.879633742764465</v>
      </c>
      <c r="O50" s="6">
        <v>13.11565748171021</v>
      </c>
      <c r="P50" s="6">
        <v>13.380330076333653</v>
      </c>
      <c r="Q50" s="7">
        <v>13.636806268896281</v>
      </c>
      <c r="R50">
        <v>13.864533166737354</v>
      </c>
      <c r="S50">
        <v>14.052859005112346</v>
      </c>
      <c r="T50">
        <v>14.196550405418504</v>
      </c>
      <c r="U50">
        <v>14.293171935760521</v>
      </c>
      <c r="V50">
        <v>14.341672082578521</v>
      </c>
    </row>
    <row r="51" spans="1:22">
      <c r="C51" s="5">
        <v>3.3147825089087752</v>
      </c>
      <c r="D51" s="6">
        <v>3.3363061378928371</v>
      </c>
      <c r="E51" s="6">
        <v>3.380347946644386</v>
      </c>
      <c r="F51" s="6">
        <v>3.4489205828357439</v>
      </c>
      <c r="G51" s="7">
        <v>3.545024144314433</v>
      </c>
      <c r="H51">
        <v>3.6723163181424803</v>
      </c>
      <c r="I51">
        <v>3.8338053533345922</v>
      </c>
      <c r="J51">
        <v>4.0277957865378369</v>
      </c>
      <c r="K51">
        <v>4.2369342034547808</v>
      </c>
      <c r="L51">
        <v>4.4036512038629603</v>
      </c>
      <c r="M51" s="5">
        <v>11.966516359161441</v>
      </c>
      <c r="N51" s="6">
        <v>12.191523154297611</v>
      </c>
      <c r="O51" s="6">
        <v>12.5034441834001</v>
      </c>
      <c r="P51" s="6">
        <v>12.825573190339817</v>
      </c>
      <c r="Q51" s="7">
        <v>13.122629679210734</v>
      </c>
      <c r="R51">
        <v>13.378835835224903</v>
      </c>
      <c r="S51">
        <v>13.587170458005616</v>
      </c>
      <c r="T51">
        <v>13.744590852262549</v>
      </c>
      <c r="U51">
        <v>13.849867824979063</v>
      </c>
      <c r="V51">
        <v>13.902566621089766</v>
      </c>
    </row>
    <row r="52" spans="1:22" ht="15.75" thickBot="1">
      <c r="A52">
        <v>10</v>
      </c>
      <c r="B52" t="s">
        <v>115</v>
      </c>
      <c r="C52" s="5">
        <v>3.7692094577959554</v>
      </c>
      <c r="D52" s="6">
        <v>3.8013800985535116</v>
      </c>
      <c r="E52" s="6">
        <v>3.8672410118135225</v>
      </c>
      <c r="F52" s="6">
        <v>3.9699700361674863</v>
      </c>
      <c r="G52" s="7">
        <v>4.1146704958419305</v>
      </c>
      <c r="H52">
        <v>4.3087025080925327</v>
      </c>
      <c r="I52">
        <v>4.5617565955025867</v>
      </c>
      <c r="J52">
        <v>4.8841678024036161</v>
      </c>
      <c r="K52">
        <v>5.2763429724716273</v>
      </c>
      <c r="L52">
        <v>5.67430450562241</v>
      </c>
      <c r="M52" s="5">
        <v>10.97118223618024</v>
      </c>
      <c r="N52" s="6">
        <v>11.408102214252043</v>
      </c>
      <c r="O52" s="6">
        <v>11.870802473275829</v>
      </c>
      <c r="P52" s="6">
        <v>12.283875077736266</v>
      </c>
      <c r="Q52" s="7">
        <v>12.635713677172133</v>
      </c>
      <c r="R52">
        <v>12.926119888406175</v>
      </c>
      <c r="S52">
        <v>13.156488570038235</v>
      </c>
      <c r="T52">
        <v>13.328122189473515</v>
      </c>
      <c r="U52">
        <v>13.442002623511362</v>
      </c>
      <c r="V52">
        <v>13.498780501719892</v>
      </c>
    </row>
    <row r="53" spans="1:22">
      <c r="A53" s="25">
        <v>0.25</v>
      </c>
      <c r="B53" t="s">
        <v>18</v>
      </c>
      <c r="C53" s="5">
        <v>4.2382640394490609</v>
      </c>
      <c r="D53" s="6">
        <v>4.2794128446668553</v>
      </c>
      <c r="E53" s="6">
        <v>4.3636037266248282</v>
      </c>
      <c r="F53" s="6">
        <v>4.4948853264679727</v>
      </c>
      <c r="G53" s="7">
        <v>4.6800887467776917</v>
      </c>
      <c r="H53">
        <v>4.9301377765521659</v>
      </c>
      <c r="I53">
        <v>5.263001637144348</v>
      </c>
      <c r="J53">
        <v>5.711512202006066</v>
      </c>
      <c r="K53">
        <v>6.3482377682336875</v>
      </c>
      <c r="L53">
        <v>7.3785569620019018</v>
      </c>
      <c r="M53" s="5">
        <v>9.5343679645068544</v>
      </c>
      <c r="N53" s="6">
        <v>10.591510592858564</v>
      </c>
      <c r="O53" s="6">
        <v>11.277584952459016</v>
      </c>
      <c r="P53" s="6">
        <v>11.79085257080723</v>
      </c>
      <c r="Q53" s="7">
        <v>12.195781946401436</v>
      </c>
      <c r="R53">
        <v>12.517513140177867</v>
      </c>
      <c r="S53">
        <v>12.767489692214706</v>
      </c>
      <c r="T53">
        <v>12.951546161647659</v>
      </c>
      <c r="U53">
        <v>13.072856417070343</v>
      </c>
      <c r="V53">
        <v>13.13313192740981</v>
      </c>
    </row>
    <row r="54" spans="1:22" ht="15.75" thickBot="1">
      <c r="A54" s="11">
        <v>2000</v>
      </c>
      <c r="B54" t="s">
        <v>19</v>
      </c>
      <c r="C54" s="12">
        <v>4.7020387782544653</v>
      </c>
      <c r="D54" s="13">
        <v>4.7500852064068502</v>
      </c>
      <c r="E54" s="13">
        <v>4.8481669372782745</v>
      </c>
      <c r="F54" s="13">
        <v>5.0005421863080723</v>
      </c>
      <c r="G54" s="14">
        <v>5.2144019228726899</v>
      </c>
      <c r="H54">
        <v>5.5011886572937723</v>
      </c>
      <c r="I54">
        <v>5.8791823548234392</v>
      </c>
      <c r="J54">
        <v>6.3785670940471775</v>
      </c>
      <c r="K54">
        <v>7.050416635073069</v>
      </c>
      <c r="L54">
        <v>7.9741584163392334</v>
      </c>
      <c r="M54" s="12">
        <v>9.197459228501538</v>
      </c>
      <c r="N54" s="13">
        <v>10.14005962595345</v>
      </c>
      <c r="O54" s="13">
        <v>10.846965887344414</v>
      </c>
      <c r="P54" s="13">
        <v>11.393002064072467</v>
      </c>
      <c r="Q54" s="14">
        <v>11.823704855736461</v>
      </c>
      <c r="R54">
        <v>12.163685830825665</v>
      </c>
      <c r="S54">
        <v>12.426227247154955</v>
      </c>
      <c r="T54">
        <v>12.618675642610338</v>
      </c>
      <c r="U54">
        <v>12.745154388584846</v>
      </c>
      <c r="V54">
        <v>12.807899493449757</v>
      </c>
    </row>
    <row r="55" spans="1:22">
      <c r="A55" s="11">
        <v>1000</v>
      </c>
      <c r="B55" t="s">
        <v>20</v>
      </c>
      <c r="C55">
        <v>5.1439308628675784</v>
      </c>
      <c r="D55">
        <v>5.1966731028792887</v>
      </c>
      <c r="E55">
        <v>5.3039446985471512</v>
      </c>
      <c r="F55">
        <v>5.4695139091075333</v>
      </c>
      <c r="G55">
        <v>5.6995520037818173</v>
      </c>
      <c r="H55" s="2">
        <v>6.0033382294439637</v>
      </c>
      <c r="I55" s="3">
        <v>6.3942448646050511</v>
      </c>
      <c r="J55" s="3">
        <v>6.890575970784858</v>
      </c>
      <c r="K55" s="3">
        <v>7.5140370369725549</v>
      </c>
      <c r="L55" s="4">
        <v>8.2775913943001243</v>
      </c>
      <c r="M55">
        <v>9.1404580127724078</v>
      </c>
      <c r="N55">
        <v>9.9174811772452802</v>
      </c>
      <c r="O55">
        <v>10.566152588632441</v>
      </c>
      <c r="P55">
        <v>11.096359183754364</v>
      </c>
      <c r="Q55">
        <v>11.525959947901917</v>
      </c>
      <c r="R55" s="2">
        <v>11.869220448622247</v>
      </c>
      <c r="S55" s="3">
        <v>12.135737449840361</v>
      </c>
      <c r="T55" s="3">
        <v>12.331577143968955</v>
      </c>
      <c r="U55" s="3">
        <v>12.460427310656197</v>
      </c>
      <c r="V55" s="4">
        <v>12.52437967618812</v>
      </c>
    </row>
    <row r="56" spans="1:22" ht="15.75" thickBot="1">
      <c r="A56" s="15">
        <v>2</v>
      </c>
      <c r="B56" t="s">
        <v>21</v>
      </c>
      <c r="C56">
        <v>5.5507500816056039</v>
      </c>
      <c r="D56">
        <v>5.6061751513791034</v>
      </c>
      <c r="E56">
        <v>5.7184009424428393</v>
      </c>
      <c r="F56">
        <v>5.8902509116346646</v>
      </c>
      <c r="G56">
        <v>6.1261178725102505</v>
      </c>
      <c r="H56" s="5">
        <v>6.4320523656735791</v>
      </c>
      <c r="I56" s="6">
        <v>6.8155652254820156</v>
      </c>
      <c r="J56" s="6">
        <v>7.2844543208414763</v>
      </c>
      <c r="K56" s="6">
        <v>7.8430136255791947</v>
      </c>
      <c r="L56" s="7">
        <v>8.4826195005440628</v>
      </c>
      <c r="M56">
        <v>9.1649517151362581</v>
      </c>
      <c r="N56">
        <v>9.8143057872740975</v>
      </c>
      <c r="O56">
        <v>10.391197433321043</v>
      </c>
      <c r="P56">
        <v>10.884888764923796</v>
      </c>
      <c r="Q56">
        <v>11.296956860007215</v>
      </c>
      <c r="R56" s="5">
        <v>11.632257460507377</v>
      </c>
      <c r="S56" s="6">
        <v>11.89546406323063</v>
      </c>
      <c r="T56" s="6">
        <v>12.09014250605615</v>
      </c>
      <c r="U56" s="6">
        <v>12.218718081824708</v>
      </c>
      <c r="V56" s="7">
        <v>12.282661499394786</v>
      </c>
    </row>
    <row r="57" spans="1:22" ht="15.75" thickBot="1">
      <c r="A57" s="9">
        <v>0</v>
      </c>
      <c r="B57" t="s">
        <v>114</v>
      </c>
      <c r="C57">
        <v>5.9125040097555761</v>
      </c>
      <c r="D57">
        <v>5.9690085549361775</v>
      </c>
      <c r="E57">
        <v>6.0828967109755254</v>
      </c>
      <c r="F57">
        <v>6.2558989613529361</v>
      </c>
      <c r="G57">
        <v>6.4904998284102495</v>
      </c>
      <c r="H57" s="5">
        <v>6.7896611951620907</v>
      </c>
      <c r="I57" s="6">
        <v>7.1561333809008065</v>
      </c>
      <c r="J57" s="6">
        <v>7.5909199937070664</v>
      </c>
      <c r="K57" s="6">
        <v>8.0902596219437477</v>
      </c>
      <c r="L57" s="7">
        <v>8.6407552400370733</v>
      </c>
      <c r="M57">
        <v>9.2144889959280043</v>
      </c>
      <c r="N57">
        <v>9.7721363260574226</v>
      </c>
      <c r="O57">
        <v>10.284969816984962</v>
      </c>
      <c r="P57">
        <v>10.738101958389263</v>
      </c>
      <c r="Q57">
        <v>11.125818117629599</v>
      </c>
      <c r="R57" s="5">
        <v>11.446958155760059</v>
      </c>
      <c r="S57" s="6">
        <v>11.702136566617058</v>
      </c>
      <c r="T57" s="6">
        <v>11.892403755502249</v>
      </c>
      <c r="U57" s="6">
        <v>12.018702296565388</v>
      </c>
      <c r="V57" s="7">
        <v>12.081687446913673</v>
      </c>
    </row>
    <row r="58" spans="1:22">
      <c r="A58" s="16">
        <v>0</v>
      </c>
      <c r="B58" t="s">
        <v>113</v>
      </c>
      <c r="C58">
        <v>6.2219531305195677</v>
      </c>
      <c r="D58">
        <v>6.2784366752931966</v>
      </c>
      <c r="E58">
        <v>6.3918042163984499</v>
      </c>
      <c r="F58">
        <v>6.5627713700071029</v>
      </c>
      <c r="G58">
        <v>6.7921626548972212</v>
      </c>
      <c r="H58" s="5">
        <v>7.0805044262128254</v>
      </c>
      <c r="I58" s="6">
        <v>7.4272831629091982</v>
      </c>
      <c r="J58" s="6">
        <v>7.8296964319467355</v>
      </c>
      <c r="K58" s="6">
        <v>8.2807986431686373</v>
      </c>
      <c r="L58" s="7">
        <v>8.7673725176766499</v>
      </c>
      <c r="M58">
        <v>9.268961183252209</v>
      </c>
      <c r="N58">
        <v>9.7608720723618703</v>
      </c>
      <c r="O58">
        <v>10.222067950248197</v>
      </c>
      <c r="P58">
        <v>10.638252706522438</v>
      </c>
      <c r="Q58">
        <v>11.001046790647189</v>
      </c>
      <c r="R58" s="5">
        <v>11.306032362932619</v>
      </c>
      <c r="S58" s="6">
        <v>11.551073215815732</v>
      </c>
      <c r="T58" s="6">
        <v>11.735219258235274</v>
      </c>
      <c r="U58" s="6">
        <v>11.858086919653262</v>
      </c>
      <c r="V58" s="7">
        <v>11.919540164901241</v>
      </c>
    </row>
    <row r="59" spans="1:22" ht="15.75" thickBot="1">
      <c r="A59" s="11">
        <v>0</v>
      </c>
      <c r="B59" t="s">
        <v>112</v>
      </c>
      <c r="C59">
        <v>6.4740677881434001</v>
      </c>
      <c r="D59">
        <v>6.529919482533173</v>
      </c>
      <c r="E59">
        <v>6.6416234703441228</v>
      </c>
      <c r="F59">
        <v>6.8090742369644461</v>
      </c>
      <c r="G59">
        <v>7.0318261645073274</v>
      </c>
      <c r="H59" s="12">
        <v>7.3086926657425959</v>
      </c>
      <c r="I59" s="13">
        <v>7.6371295710295923</v>
      </c>
      <c r="J59" s="13">
        <v>8.0123791388005028</v>
      </c>
      <c r="K59" s="13">
        <v>8.4264627117098367</v>
      </c>
      <c r="L59" s="14">
        <v>8.8673755474345839</v>
      </c>
      <c r="M59">
        <v>9.3192332194093623</v>
      </c>
      <c r="N59">
        <v>9.7642291396994896</v>
      </c>
      <c r="O59">
        <v>10.186048067777392</v>
      </c>
      <c r="P59">
        <v>10.571878867448248</v>
      </c>
      <c r="Q59">
        <v>10.91265988789678</v>
      </c>
      <c r="R59" s="12">
        <v>11.202398095427132</v>
      </c>
      <c r="S59" s="13">
        <v>11.437292076917574</v>
      </c>
      <c r="T59" s="13">
        <v>11.614996884508354</v>
      </c>
      <c r="U59" s="13">
        <v>11.73410872532558</v>
      </c>
      <c r="V59" s="14">
        <v>11.793840939312782</v>
      </c>
    </row>
    <row r="60" spans="1:22">
      <c r="A60" s="11">
        <v>0</v>
      </c>
      <c r="B60" t="s">
        <v>111</v>
      </c>
      <c r="C60">
        <v>6.6654979582055054</v>
      </c>
      <c r="D60">
        <v>6.7205193623570043</v>
      </c>
      <c r="E60">
        <v>6.8302657070800246</v>
      </c>
      <c r="F60">
        <v>6.9940371934941954</v>
      </c>
      <c r="G60">
        <v>7.2105101415156643</v>
      </c>
      <c r="H60">
        <v>7.4773939618840073</v>
      </c>
      <c r="I60">
        <v>7.7909676537214478</v>
      </c>
      <c r="J60">
        <v>8.1455350987796074</v>
      </c>
      <c r="K60">
        <v>8.5329186982773724</v>
      </c>
      <c r="L60">
        <v>8.9422346490183475</v>
      </c>
      <c r="M60">
        <v>9.3602939897812174</v>
      </c>
      <c r="N60">
        <v>9.7728557757781438</v>
      </c>
      <c r="O60">
        <v>10.166396101205466</v>
      </c>
      <c r="P60">
        <v>10.529401111131198</v>
      </c>
      <c r="Q60">
        <v>10.85284070085274</v>
      </c>
      <c r="R60">
        <v>11.130037511427824</v>
      </c>
      <c r="S60">
        <v>11.356262184480132</v>
      </c>
      <c r="T60">
        <v>11.528286417931101</v>
      </c>
      <c r="U60">
        <v>11.644004568266665</v>
      </c>
      <c r="V60">
        <v>11.702157468963541</v>
      </c>
    </row>
    <row r="61" spans="1:22" ht="15.75" thickBot="1">
      <c r="A61" s="15">
        <v>1</v>
      </c>
      <c r="B61" t="s">
        <v>110</v>
      </c>
      <c r="C61">
        <v>6.7941237749470176</v>
      </c>
      <c r="D61">
        <v>6.8484250459634897</v>
      </c>
      <c r="E61">
        <v>6.9565389202402717</v>
      </c>
      <c r="F61">
        <v>7.1173885553002076</v>
      </c>
      <c r="G61">
        <v>7.3291121503032874</v>
      </c>
      <c r="H61">
        <v>7.5887781508125052</v>
      </c>
      <c r="I61">
        <v>7.8920389242985252</v>
      </c>
      <c r="J61">
        <v>8.2327818596797329</v>
      </c>
      <c r="K61">
        <v>8.6028847019049088</v>
      </c>
      <c r="L61">
        <v>8.992229402122776</v>
      </c>
      <c r="M61">
        <v>9.3891294658723226</v>
      </c>
      <c r="N61">
        <v>9.781207106450017</v>
      </c>
      <c r="O61">
        <v>10.156498046289776</v>
      </c>
      <c r="P61">
        <v>10.504359984099187</v>
      </c>
      <c r="Q61">
        <v>10.81595775176657</v>
      </c>
      <c r="R61">
        <v>11.084353138678628</v>
      </c>
      <c r="S61">
        <v>11.304344526632722</v>
      </c>
      <c r="T61">
        <v>11.472201166263719</v>
      </c>
      <c r="U61">
        <v>11.585391105610102</v>
      </c>
      <c r="V61">
        <v>11.642356059624181</v>
      </c>
    </row>
    <row r="62" spans="1:22">
      <c r="A62">
        <f>A66</f>
        <v>4.1666666666666671E-2</v>
      </c>
      <c r="B62" t="s">
        <v>27</v>
      </c>
      <c r="C62">
        <v>6.8587165647873611</v>
      </c>
      <c r="D62">
        <v>6.9126087206060687</v>
      </c>
      <c r="E62">
        <v>7.0198108754755255</v>
      </c>
      <c r="F62">
        <v>7.1790650244296295</v>
      </c>
      <c r="G62">
        <v>7.3882563929341885</v>
      </c>
      <c r="H62">
        <v>7.6441624122857057</v>
      </c>
      <c r="I62">
        <v>7.9421671593555017</v>
      </c>
      <c r="J62">
        <v>8.2760041513201479</v>
      </c>
      <c r="K62">
        <v>8.6376212559958816</v>
      </c>
      <c r="L62">
        <v>9.0172786825720177</v>
      </c>
      <c r="M62">
        <v>9.403964146197989</v>
      </c>
      <c r="N62">
        <v>9.7861109340076951</v>
      </c>
      <c r="O62">
        <v>10.152455708793147</v>
      </c>
      <c r="P62">
        <v>10.492784075605252</v>
      </c>
      <c r="Q62">
        <v>10.798396843673713</v>
      </c>
      <c r="R62">
        <v>11.062275833857047</v>
      </c>
      <c r="S62">
        <v>11.279024952380743</v>
      </c>
      <c r="T62">
        <v>11.44468912425722</v>
      </c>
      <c r="U62">
        <v>11.556537582709625</v>
      </c>
      <c r="V62">
        <v>11.612868805155106</v>
      </c>
    </row>
    <row r="63" spans="1:22">
      <c r="A63" s="9">
        <v>0</v>
      </c>
      <c r="B63" t="s">
        <v>28</v>
      </c>
      <c r="C63">
        <v>10</v>
      </c>
      <c r="D63">
        <v>10</v>
      </c>
      <c r="E63">
        <v>10</v>
      </c>
      <c r="F63">
        <v>10</v>
      </c>
      <c r="G63">
        <v>10</v>
      </c>
      <c r="H63">
        <v>10</v>
      </c>
      <c r="I63">
        <v>10</v>
      </c>
      <c r="J63">
        <v>10</v>
      </c>
      <c r="K63">
        <v>10</v>
      </c>
      <c r="L63">
        <v>10</v>
      </c>
      <c r="M63">
        <v>10</v>
      </c>
      <c r="N63">
        <v>10</v>
      </c>
      <c r="O63">
        <v>10</v>
      </c>
      <c r="P63">
        <v>10</v>
      </c>
      <c r="Q63">
        <v>10</v>
      </c>
      <c r="R63">
        <v>10</v>
      </c>
      <c r="S63">
        <v>10</v>
      </c>
      <c r="T63">
        <v>10</v>
      </c>
      <c r="U63">
        <v>10</v>
      </c>
      <c r="V63">
        <v>10</v>
      </c>
    </row>
    <row r="64" spans="1:22">
      <c r="A64">
        <v>0.06</v>
      </c>
      <c r="B64" t="s">
        <v>108</v>
      </c>
      <c r="C64" s="6"/>
      <c r="D64" s="6"/>
      <c r="E64" s="6"/>
      <c r="F64" s="6"/>
      <c r="G64" s="6"/>
      <c r="H64" s="6"/>
      <c r="I64" s="6"/>
      <c r="K64" s="6"/>
      <c r="L64" s="6"/>
      <c r="M64" s="6"/>
    </row>
    <row r="65" spans="1:22">
      <c r="A65">
        <f>0.04/A64</f>
        <v>0.66666666666666674</v>
      </c>
      <c r="B65" t="s">
        <v>0</v>
      </c>
      <c r="C65" s="6" t="s">
        <v>121</v>
      </c>
      <c r="D65" s="6"/>
      <c r="E65" s="6"/>
      <c r="F65" s="6"/>
      <c r="G65" s="6"/>
      <c r="H65" s="6"/>
      <c r="I65" s="6"/>
      <c r="K65" s="6">
        <f>SUM(M65:V65)/10</f>
        <v>4.233930664154121</v>
      </c>
      <c r="M65">
        <f t="shared" ref="M65:V65" si="5">(M49-M50)*$A65</f>
        <v>4.8467827517491013</v>
      </c>
      <c r="N65">
        <f t="shared" si="5"/>
        <v>4.7469108381570235</v>
      </c>
      <c r="O65">
        <f t="shared" si="5"/>
        <v>4.5895616788598605</v>
      </c>
      <c r="P65">
        <f t="shared" si="5"/>
        <v>4.4131132824442316</v>
      </c>
      <c r="Q65">
        <f t="shared" si="5"/>
        <v>4.2421291540691461</v>
      </c>
      <c r="R65">
        <f t="shared" si="5"/>
        <v>4.0903112221750977</v>
      </c>
      <c r="S65">
        <f t="shared" si="5"/>
        <v>3.9647606632584367</v>
      </c>
      <c r="T65">
        <f t="shared" si="5"/>
        <v>3.8689663963876644</v>
      </c>
      <c r="U65">
        <f t="shared" si="5"/>
        <v>3.80455204282632</v>
      </c>
      <c r="V65">
        <f t="shared" si="5"/>
        <v>3.7722186116143197</v>
      </c>
    </row>
    <row r="66" spans="1:22">
      <c r="A66">
        <f>A65*A53*A53</f>
        <v>4.1666666666666671E-2</v>
      </c>
      <c r="C66" s="6"/>
      <c r="G66" s="6"/>
      <c r="H66" s="6"/>
      <c r="I66" s="6"/>
      <c r="J66" s="6"/>
      <c r="K66" s="6"/>
      <c r="L66" s="6"/>
    </row>
    <row r="67" spans="1:22">
      <c r="A67">
        <v>0</v>
      </c>
      <c r="B67" t="s">
        <v>31</v>
      </c>
      <c r="C67" s="6" t="s">
        <v>132</v>
      </c>
      <c r="F67" s="6"/>
      <c r="G67" s="6"/>
      <c r="H67" s="6"/>
      <c r="I67" s="6"/>
      <c r="J67" s="6"/>
      <c r="K67" s="6"/>
      <c r="L67" s="6"/>
    </row>
    <row r="68" spans="1:22">
      <c r="C68" t="s">
        <v>131</v>
      </c>
    </row>
    <row r="69" spans="1:22" ht="15.75" thickBot="1"/>
    <row r="70" spans="1:22">
      <c r="B70" t="s">
        <v>116</v>
      </c>
      <c r="C70" s="2">
        <v>6.3638283446837347</v>
      </c>
      <c r="D70" s="3">
        <v>6.3638283446837347</v>
      </c>
      <c r="E70" s="3">
        <v>6.3638283446837347</v>
      </c>
      <c r="F70" s="3">
        <v>6.3638283446837347</v>
      </c>
      <c r="G70" s="4">
        <v>6.3638283446837347</v>
      </c>
      <c r="H70">
        <v>6.3638283446837347</v>
      </c>
      <c r="I70">
        <v>6.3638283446837347</v>
      </c>
      <c r="J70">
        <v>6.3638283446837347</v>
      </c>
      <c r="K70">
        <v>6.3638283446837347</v>
      </c>
      <c r="L70">
        <v>6.3638283446837347</v>
      </c>
      <c r="M70" s="2">
        <v>20</v>
      </c>
      <c r="N70" s="3">
        <v>20</v>
      </c>
      <c r="O70" s="3">
        <v>20</v>
      </c>
      <c r="P70" s="3">
        <v>20</v>
      </c>
      <c r="Q70" s="4">
        <v>20</v>
      </c>
      <c r="R70">
        <v>20</v>
      </c>
      <c r="S70">
        <v>20</v>
      </c>
      <c r="T70">
        <v>20</v>
      </c>
      <c r="U70">
        <v>20</v>
      </c>
      <c r="V70">
        <v>20</v>
      </c>
    </row>
    <row r="71" spans="1:22">
      <c r="A71">
        <f>13*A74</f>
        <v>3.25</v>
      </c>
      <c r="C71" s="5">
        <v>6.1242238473622921</v>
      </c>
      <c r="D71" s="6">
        <v>6.1291807991344438</v>
      </c>
      <c r="E71" s="6">
        <v>6.1392280957801164</v>
      </c>
      <c r="F71" s="6">
        <v>6.1546190177165254</v>
      </c>
      <c r="G71" s="7">
        <v>6.1756767122398024</v>
      </c>
      <c r="H71">
        <v>6.2026440768401416</v>
      </c>
      <c r="I71">
        <v>6.2352894925106597</v>
      </c>
      <c r="J71">
        <v>6.2719927683010903</v>
      </c>
      <c r="K71">
        <v>6.3079698251198479</v>
      </c>
      <c r="L71">
        <v>6.3330111396189537</v>
      </c>
      <c r="M71" s="5">
        <v>9.3254736096942441</v>
      </c>
      <c r="N71" s="6">
        <v>9.4003645721946505</v>
      </c>
      <c r="O71" s="6">
        <v>9.522337596530642</v>
      </c>
      <c r="P71" s="6">
        <v>9.6642682637212101</v>
      </c>
      <c r="Q71" s="7">
        <v>9.8068527387678017</v>
      </c>
      <c r="R71">
        <v>9.9376410218960594</v>
      </c>
      <c r="S71">
        <v>10.048824006821912</v>
      </c>
      <c r="T71">
        <v>10.135529389155955</v>
      </c>
      <c r="U71">
        <v>10.194757450257342</v>
      </c>
      <c r="V71">
        <v>10.224770929304292</v>
      </c>
    </row>
    <row r="72" spans="1:22">
      <c r="C72" s="5">
        <v>5.924582758773842</v>
      </c>
      <c r="D72" s="6">
        <v>5.9355249765136193</v>
      </c>
      <c r="E72" s="6">
        <v>5.9577182683559258</v>
      </c>
      <c r="F72" s="6">
        <v>5.9917729987271713</v>
      </c>
      <c r="G72" s="7">
        <v>6.0385526546802941</v>
      </c>
      <c r="H72">
        <v>6.0989827600125057</v>
      </c>
      <c r="I72">
        <v>6.1734476475599074</v>
      </c>
      <c r="J72">
        <v>6.2600963674346843</v>
      </c>
      <c r="K72">
        <v>6.3505170404164568</v>
      </c>
      <c r="L72">
        <v>6.4204318983539448</v>
      </c>
      <c r="M72" s="5">
        <v>8.9864038649107787</v>
      </c>
      <c r="N72" s="6">
        <v>9.0895345882189122</v>
      </c>
      <c r="O72" s="6">
        <v>9.239418668194908</v>
      </c>
      <c r="P72" s="6">
        <v>9.4016762535259133</v>
      </c>
      <c r="Q72" s="7">
        <v>9.5578416433793656</v>
      </c>
      <c r="R72">
        <v>9.6975599135069377</v>
      </c>
      <c r="S72">
        <v>9.814627119958466</v>
      </c>
      <c r="T72">
        <v>9.9051572976433082</v>
      </c>
      <c r="U72">
        <v>9.9667037209912603</v>
      </c>
      <c r="V72">
        <v>9.997815867453328</v>
      </c>
    </row>
    <row r="73" spans="1:22" ht="15.75" thickBot="1">
      <c r="A73">
        <v>10</v>
      </c>
      <c r="B73" t="s">
        <v>115</v>
      </c>
      <c r="C73" s="5">
        <v>5.8055937625143796</v>
      </c>
      <c r="D73" s="6">
        <v>5.8220422997273484</v>
      </c>
      <c r="E73" s="6">
        <v>5.8554202441883341</v>
      </c>
      <c r="F73" s="6">
        <v>5.9067213879837697</v>
      </c>
      <c r="G73" s="7">
        <v>5.9775071700444737</v>
      </c>
      <c r="H73">
        <v>6.0699464096238955</v>
      </c>
      <c r="I73">
        <v>6.1866931766928888</v>
      </c>
      <c r="J73">
        <v>6.3299908526835411</v>
      </c>
      <c r="K73">
        <v>6.4972485218363909</v>
      </c>
      <c r="L73">
        <v>6.6599133670546706</v>
      </c>
      <c r="M73" s="5">
        <v>8.5489070551474651</v>
      </c>
      <c r="N73" s="6">
        <v>8.7345516673161878</v>
      </c>
      <c r="O73" s="6">
        <v>8.9438391408952693</v>
      </c>
      <c r="P73" s="6">
        <v>9.1419356787172781</v>
      </c>
      <c r="Q73" s="7">
        <v>9.3193372329669728</v>
      </c>
      <c r="R73">
        <v>9.4718795463989078</v>
      </c>
      <c r="S73">
        <v>9.5968515883205434</v>
      </c>
      <c r="T73">
        <v>9.6922517312266923</v>
      </c>
      <c r="U73">
        <v>9.7566336444338457</v>
      </c>
      <c r="V73">
        <v>9.7890562980711131</v>
      </c>
    </row>
    <row r="74" spans="1:22">
      <c r="A74" s="25">
        <v>0.25</v>
      </c>
      <c r="B74" t="s">
        <v>18</v>
      </c>
      <c r="C74" s="5">
        <v>5.7493596061116534</v>
      </c>
      <c r="D74" s="6">
        <v>5.7705807886309675</v>
      </c>
      <c r="E74" s="6">
        <v>5.8136276110872531</v>
      </c>
      <c r="F74" s="6">
        <v>5.8797881956452498</v>
      </c>
      <c r="G74" s="7">
        <v>5.971226603445527</v>
      </c>
      <c r="H74">
        <v>6.0913958954231955</v>
      </c>
      <c r="I74">
        <v>6.2460063631993661</v>
      </c>
      <c r="J74">
        <v>6.4456946989836492</v>
      </c>
      <c r="K74">
        <v>6.7147764700297303</v>
      </c>
      <c r="L74">
        <v>7.1245463223690235</v>
      </c>
      <c r="M74" s="5">
        <v>7.9351205626830454</v>
      </c>
      <c r="N74" s="6">
        <v>8.3611893948958329</v>
      </c>
      <c r="O74" s="6">
        <v>8.660472305820182</v>
      </c>
      <c r="P74" s="6">
        <v>8.9001967686543573</v>
      </c>
      <c r="Q74" s="7">
        <v>9.0998845396770758</v>
      </c>
      <c r="R74">
        <v>9.2654244820057858</v>
      </c>
      <c r="S74">
        <v>9.3983106214392116</v>
      </c>
      <c r="T74">
        <v>9.4985542331419577</v>
      </c>
      <c r="U74">
        <v>9.5657408354544113</v>
      </c>
      <c r="V74">
        <v>9.5994544664812942</v>
      </c>
    </row>
    <row r="75" spans="1:22" ht="15.75" thickBot="1">
      <c r="A75" s="11">
        <v>2000</v>
      </c>
      <c r="B75" t="s">
        <v>19</v>
      </c>
      <c r="C75" s="12">
        <v>5.7396731305076134</v>
      </c>
      <c r="D75" s="13">
        <v>5.7647419170980267</v>
      </c>
      <c r="E75" s="13">
        <v>5.8155079868744082</v>
      </c>
      <c r="F75" s="13">
        <v>5.8933180110357553</v>
      </c>
      <c r="G75" s="14">
        <v>6.0004522192015086</v>
      </c>
      <c r="H75">
        <v>6.140562520161609</v>
      </c>
      <c r="I75">
        <v>6.3195545443502272</v>
      </c>
      <c r="J75">
        <v>6.5473594949377905</v>
      </c>
      <c r="K75">
        <v>6.8411469955206279</v>
      </c>
      <c r="L75">
        <v>7.2281255044597401</v>
      </c>
      <c r="M75" s="12">
        <v>7.7244904986719716</v>
      </c>
      <c r="N75" s="13">
        <v>8.123231078166425</v>
      </c>
      <c r="O75" s="13">
        <v>8.4389938690868842</v>
      </c>
      <c r="P75" s="13">
        <v>8.6962585815711879</v>
      </c>
      <c r="Q75" s="14">
        <v>8.9088247505390328</v>
      </c>
      <c r="R75">
        <v>9.0831222058734955</v>
      </c>
      <c r="S75">
        <v>9.2218065977704118</v>
      </c>
      <c r="T75">
        <v>9.3257742615338639</v>
      </c>
      <c r="U75">
        <v>9.3951776402568097</v>
      </c>
      <c r="V75">
        <v>9.4299261839478117</v>
      </c>
    </row>
    <row r="76" spans="1:22">
      <c r="A76" s="11">
        <v>1000</v>
      </c>
      <c r="B76" t="s">
        <v>20</v>
      </c>
      <c r="C76">
        <v>5.7623030419768462</v>
      </c>
      <c r="D76">
        <v>5.790221039537812</v>
      </c>
      <c r="E76">
        <v>5.8465983910312822</v>
      </c>
      <c r="F76">
        <v>5.9325789726538272</v>
      </c>
      <c r="G76">
        <v>6.0500436916742997</v>
      </c>
      <c r="H76" s="2">
        <v>6.2018387994426227</v>
      </c>
      <c r="I76" s="3">
        <v>6.3920993370658543</v>
      </c>
      <c r="J76" s="3">
        <v>6.6265210931182317</v>
      </c>
      <c r="K76" s="3">
        <v>6.9117970220355351</v>
      </c>
      <c r="L76" s="4">
        <v>7.2512841870387508</v>
      </c>
      <c r="M76">
        <v>7.6289542414605913</v>
      </c>
      <c r="N76">
        <v>7.9770410027453647</v>
      </c>
      <c r="O76">
        <v>8.2784714642477368</v>
      </c>
      <c r="P76">
        <v>8.5347171260271768</v>
      </c>
      <c r="Q76">
        <v>8.7500661792028414</v>
      </c>
      <c r="R76" s="2">
        <v>8.9276282395587963</v>
      </c>
      <c r="S76" s="3">
        <v>9.0690571773788733</v>
      </c>
      <c r="T76" s="3">
        <v>9.1750333269732405</v>
      </c>
      <c r="U76" s="3">
        <v>9.2457250136304765</v>
      </c>
      <c r="V76" s="4">
        <v>9.2810990601498986</v>
      </c>
    </row>
    <row r="77" spans="1:22" ht="15.75" thickBot="1">
      <c r="A77" s="15">
        <v>2</v>
      </c>
      <c r="B77" t="s">
        <v>21</v>
      </c>
      <c r="C77">
        <v>5.805134567478774</v>
      </c>
      <c r="D77">
        <v>5.8349604727130426</v>
      </c>
      <c r="E77">
        <v>5.8949856126114009</v>
      </c>
      <c r="F77">
        <v>5.9859750543918215</v>
      </c>
      <c r="G77">
        <v>6.1091143374025032</v>
      </c>
      <c r="H77" s="5">
        <v>6.2660192571941362</v>
      </c>
      <c r="I77" s="6">
        <v>6.4586370643839803</v>
      </c>
      <c r="J77" s="6">
        <v>6.6887937752461104</v>
      </c>
      <c r="K77" s="6">
        <v>6.9568031720281267</v>
      </c>
      <c r="L77" s="7">
        <v>7.2580690356785746</v>
      </c>
      <c r="M77">
        <v>7.5770760018526504</v>
      </c>
      <c r="N77">
        <v>7.8847015311432047</v>
      </c>
      <c r="O77">
        <v>8.1647020212235617</v>
      </c>
      <c r="P77">
        <v>8.4111455109165547</v>
      </c>
      <c r="Q77">
        <v>8.6226037247267318</v>
      </c>
      <c r="R77" s="5">
        <v>8.798981875312025</v>
      </c>
      <c r="S77" s="6">
        <v>8.9403384347806352</v>
      </c>
      <c r="T77" s="6">
        <v>9.0466033346423398</v>
      </c>
      <c r="U77" s="6">
        <v>9.1176043281895307</v>
      </c>
      <c r="V77" s="7">
        <v>9.153160416668598</v>
      </c>
    </row>
    <row r="78" spans="1:22" ht="15.75" thickBot="1">
      <c r="A78" s="9">
        <v>0</v>
      </c>
      <c r="B78" t="s">
        <v>114</v>
      </c>
      <c r="C78">
        <v>5.8581537443516556</v>
      </c>
      <c r="D78">
        <v>5.8891014254836413</v>
      </c>
      <c r="E78">
        <v>5.9511677802611329</v>
      </c>
      <c r="F78">
        <v>6.0446777107864671</v>
      </c>
      <c r="G78">
        <v>6.1700608548267502</v>
      </c>
      <c r="H78" s="5">
        <v>6.3277313118761471</v>
      </c>
      <c r="I78" s="6">
        <v>6.5178135224456399</v>
      </c>
      <c r="J78" s="6">
        <v>6.739560708129293</v>
      </c>
      <c r="K78" s="6">
        <v>6.9902425047163774</v>
      </c>
      <c r="L78" s="7">
        <v>7.263381170156439</v>
      </c>
      <c r="M78">
        <v>7.5470186976094213</v>
      </c>
      <c r="N78">
        <v>7.8249187456483398</v>
      </c>
      <c r="O78">
        <v>8.0846012874764455</v>
      </c>
      <c r="P78">
        <v>8.3186205185799729</v>
      </c>
      <c r="Q78">
        <v>8.5229634749536736</v>
      </c>
      <c r="R78" s="5">
        <v>8.6954433019491439</v>
      </c>
      <c r="S78" s="6">
        <v>8.8347421387646641</v>
      </c>
      <c r="T78" s="6">
        <v>8.9399647823613968</v>
      </c>
      <c r="U78" s="6">
        <v>9.0104712557464275</v>
      </c>
      <c r="V78" s="7">
        <v>9.0458331701584722</v>
      </c>
    </row>
    <row r="79" spans="1:22">
      <c r="A79" s="16">
        <v>0</v>
      </c>
      <c r="B79" t="s">
        <v>113</v>
      </c>
      <c r="C79">
        <v>5.9133114950203698</v>
      </c>
      <c r="D79">
        <v>5.9447974606621896</v>
      </c>
      <c r="E79">
        <v>6.0077438670937946</v>
      </c>
      <c r="F79">
        <v>6.1020622883633946</v>
      </c>
      <c r="G79">
        <v>6.2275141277582868</v>
      </c>
      <c r="H79" s="5">
        <v>6.3835455534146117</v>
      </c>
      <c r="I79" s="6">
        <v>6.5689982365676309</v>
      </c>
      <c r="J79" s="6">
        <v>6.7816373213800096</v>
      </c>
      <c r="K79" s="6">
        <v>7.0174682483364546</v>
      </c>
      <c r="L79" s="7">
        <v>7.2699733340038577</v>
      </c>
      <c r="M79">
        <v>7.5298007031765852</v>
      </c>
      <c r="N79">
        <v>7.7859287222211639</v>
      </c>
      <c r="O79">
        <v>8.0286208867970625</v>
      </c>
      <c r="P79">
        <v>8.2506407448512125</v>
      </c>
      <c r="Q79">
        <v>8.4470306357149401</v>
      </c>
      <c r="R79" s="5">
        <v>8.6144599223872795</v>
      </c>
      <c r="S79" s="6">
        <v>8.7506576671975012</v>
      </c>
      <c r="T79" s="6">
        <v>8.8540469875484646</v>
      </c>
      <c r="U79" s="6">
        <v>8.9235443301025814</v>
      </c>
      <c r="V79" s="7">
        <v>8.958461234994278</v>
      </c>
    </row>
    <row r="80" spans="1:22" ht="15.75" thickBot="1">
      <c r="A80" s="11">
        <v>0</v>
      </c>
      <c r="B80" t="s">
        <v>112</v>
      </c>
      <c r="C80">
        <v>5.9643236049747967</v>
      </c>
      <c r="D80">
        <v>5.9959695567213149</v>
      </c>
      <c r="E80">
        <v>6.0590699901153826</v>
      </c>
      <c r="F80">
        <v>6.1531975890791681</v>
      </c>
      <c r="G80">
        <v>6.2775936430387613</v>
      </c>
      <c r="H80" s="12">
        <v>6.4310084613419756</v>
      </c>
      <c r="I80" s="13">
        <v>6.6114627255935963</v>
      </c>
      <c r="J80" s="13">
        <v>6.8159256498699472</v>
      </c>
      <c r="K80" s="13">
        <v>7.0399485529577053</v>
      </c>
      <c r="L80" s="14">
        <v>7.2773907167160283</v>
      </c>
      <c r="M80">
        <v>7.5205174174419218</v>
      </c>
      <c r="N80">
        <v>7.760783311563908</v>
      </c>
      <c r="O80">
        <v>7.9901609476154505</v>
      </c>
      <c r="P80">
        <v>8.2019595944195505</v>
      </c>
      <c r="Q80">
        <v>8.3909875818712347</v>
      </c>
      <c r="R80" s="12">
        <v>8.5533605285249266</v>
      </c>
      <c r="S80" s="13">
        <v>8.6862235349355394</v>
      </c>
      <c r="T80" s="13">
        <v>8.787513984764173</v>
      </c>
      <c r="U80" s="13">
        <v>8.8557961383472374</v>
      </c>
      <c r="V80" s="14">
        <v>8.8901588213130243</v>
      </c>
    </row>
    <row r="81" spans="1:22">
      <c r="A81" s="11">
        <v>0</v>
      </c>
      <c r="B81" t="s">
        <v>111</v>
      </c>
      <c r="C81">
        <v>6.0064575279024561</v>
      </c>
      <c r="D81">
        <v>6.0380636056705512</v>
      </c>
      <c r="E81">
        <v>6.1009596238823098</v>
      </c>
      <c r="F81">
        <v>6.1944697326035403</v>
      </c>
      <c r="G81">
        <v>6.3174696281237992</v>
      </c>
      <c r="H81">
        <v>6.4682513280559233</v>
      </c>
      <c r="I81">
        <v>6.6443452859816441</v>
      </c>
      <c r="J81">
        <v>6.8423186163633103</v>
      </c>
      <c r="K81">
        <v>7.0575986971724936</v>
      </c>
      <c r="L81">
        <v>7.284416849941123</v>
      </c>
      <c r="M81">
        <v>7.5160016341438407</v>
      </c>
      <c r="N81">
        <v>7.7451031135916262</v>
      </c>
      <c r="O81">
        <v>7.9647171972011366</v>
      </c>
      <c r="P81">
        <v>8.1686363970717171</v>
      </c>
      <c r="Q81">
        <v>8.3516918888554645</v>
      </c>
      <c r="R81">
        <v>8.5097610261315157</v>
      </c>
      <c r="S81">
        <v>8.6396614704457946</v>
      </c>
      <c r="T81">
        <v>8.7390187352182469</v>
      </c>
      <c r="U81">
        <v>8.8061499960582754</v>
      </c>
      <c r="V81">
        <v>8.8399783398104947</v>
      </c>
    </row>
    <row r="82" spans="1:22" ht="15.75" thickBot="1">
      <c r="A82" s="15">
        <v>1</v>
      </c>
      <c r="B82" t="s">
        <v>110</v>
      </c>
      <c r="C82">
        <v>6.0363408648473822</v>
      </c>
      <c r="D82">
        <v>6.0678444236563616</v>
      </c>
      <c r="E82">
        <v>6.1304539514001011</v>
      </c>
      <c r="F82">
        <v>6.2233341028411076</v>
      </c>
      <c r="G82">
        <v>6.3451332789406898</v>
      </c>
      <c r="H82">
        <v>6.4938722701551468</v>
      </c>
      <c r="I82">
        <v>6.6668129300037835</v>
      </c>
      <c r="J82">
        <v>6.8603326720701938</v>
      </c>
      <c r="K82">
        <v>7.0698486741700446</v>
      </c>
      <c r="L82">
        <v>7.2898525701168735</v>
      </c>
      <c r="M82">
        <v>7.5141144591442632</v>
      </c>
      <c r="N82">
        <v>7.736067560695453</v>
      </c>
      <c r="O82">
        <v>7.9492856529184657</v>
      </c>
      <c r="P82">
        <v>8.1478891502718582</v>
      </c>
      <c r="Q82">
        <v>8.3267889331664282</v>
      </c>
      <c r="R82">
        <v>8.481773936809601</v>
      </c>
      <c r="S82">
        <v>8.6094948575819288</v>
      </c>
      <c r="T82">
        <v>8.7073982720217593</v>
      </c>
      <c r="U82">
        <v>8.7736493816865249</v>
      </c>
      <c r="V82">
        <v>8.8070647419748536</v>
      </c>
    </row>
    <row r="83" spans="1:22">
      <c r="A83">
        <f>A87</f>
        <v>1.2499999999999999E-2</v>
      </c>
      <c r="B83" t="s">
        <v>27</v>
      </c>
      <c r="C83">
        <v>6.0518105128393698</v>
      </c>
      <c r="D83">
        <v>6.0832401955331257</v>
      </c>
      <c r="E83">
        <v>6.1456620848078929</v>
      </c>
      <c r="F83">
        <v>6.2381635964928659</v>
      </c>
      <c r="G83">
        <v>6.3592852125509598</v>
      </c>
      <c r="H83">
        <v>6.5069228937559176</v>
      </c>
      <c r="I83">
        <v>6.6782209747207313</v>
      </c>
      <c r="J83">
        <v>6.8694826425300812</v>
      </c>
      <c r="K83">
        <v>7.0761366956214999</v>
      </c>
      <c r="L83">
        <v>7.2928048135196981</v>
      </c>
      <c r="M83">
        <v>7.513501493893588</v>
      </c>
      <c r="N83">
        <v>7.7319592401260708</v>
      </c>
      <c r="O83">
        <v>7.9420133633208119</v>
      </c>
      <c r="P83">
        <v>8.1379462924639565</v>
      </c>
      <c r="Q83">
        <v>8.3147232345930107</v>
      </c>
      <c r="R83">
        <v>8.4681072603938041</v>
      </c>
      <c r="S83">
        <v>8.5946803486891916</v>
      </c>
      <c r="T83">
        <v>8.6918088000574087</v>
      </c>
      <c r="U83">
        <v>8.7575864310434568</v>
      </c>
      <c r="V83">
        <v>8.7907783422360595</v>
      </c>
    </row>
    <row r="84" spans="1:22">
      <c r="A84" s="9">
        <v>0</v>
      </c>
      <c r="B84" t="s">
        <v>28</v>
      </c>
      <c r="C84">
        <v>10</v>
      </c>
      <c r="D84">
        <v>10</v>
      </c>
      <c r="E84">
        <v>10</v>
      </c>
      <c r="F84">
        <v>10</v>
      </c>
      <c r="G84">
        <v>10</v>
      </c>
      <c r="H84">
        <v>10</v>
      </c>
      <c r="I84">
        <v>10</v>
      </c>
      <c r="J84">
        <v>10</v>
      </c>
      <c r="K84">
        <v>10</v>
      </c>
      <c r="L84">
        <v>10</v>
      </c>
      <c r="M84">
        <v>10</v>
      </c>
      <c r="N84">
        <v>10</v>
      </c>
      <c r="O84">
        <v>10</v>
      </c>
      <c r="P84">
        <v>10</v>
      </c>
      <c r="Q84">
        <v>10</v>
      </c>
      <c r="R84">
        <v>10</v>
      </c>
      <c r="S84">
        <v>10</v>
      </c>
      <c r="T84">
        <v>10</v>
      </c>
      <c r="U84">
        <v>10</v>
      </c>
      <c r="V84">
        <v>10</v>
      </c>
    </row>
    <row r="85" spans="1:22">
      <c r="A85">
        <v>0.2</v>
      </c>
      <c r="B85" t="s">
        <v>108</v>
      </c>
      <c r="C85" s="6"/>
      <c r="D85" s="6"/>
      <c r="E85" s="6"/>
      <c r="F85" s="6"/>
      <c r="G85" s="6"/>
      <c r="H85" s="6"/>
      <c r="I85" s="6"/>
      <c r="K85" s="6"/>
      <c r="L85" s="6"/>
      <c r="M85" s="6"/>
    </row>
    <row r="86" spans="1:22">
      <c r="A86">
        <f>0.04/A85</f>
        <v>0.19999999999999998</v>
      </c>
      <c r="B86" t="s">
        <v>0</v>
      </c>
      <c r="C86" s="6" t="s">
        <v>120</v>
      </c>
      <c r="D86" s="6"/>
      <c r="E86" s="6"/>
      <c r="F86" s="6"/>
      <c r="G86" s="6"/>
      <c r="H86" s="6"/>
      <c r="I86" s="6"/>
      <c r="K86" s="6">
        <f>SUM(M86:V86)/10</f>
        <v>2.0347836084331177</v>
      </c>
      <c r="M86">
        <f t="shared" ref="M86:V86" si="6">(M70-M71)*$A86</f>
        <v>2.1349052780611508</v>
      </c>
      <c r="N86">
        <f t="shared" si="6"/>
        <v>2.1199270855610699</v>
      </c>
      <c r="O86">
        <f t="shared" si="6"/>
        <v>2.0955324806938713</v>
      </c>
      <c r="P86">
        <f t="shared" si="6"/>
        <v>2.0671463472557576</v>
      </c>
      <c r="Q86">
        <f t="shared" si="6"/>
        <v>2.0386294522464397</v>
      </c>
      <c r="R86">
        <f t="shared" si="6"/>
        <v>2.012471795620788</v>
      </c>
      <c r="S86">
        <f t="shared" si="6"/>
        <v>1.9902351986356175</v>
      </c>
      <c r="T86">
        <f t="shared" si="6"/>
        <v>1.9728941221688088</v>
      </c>
      <c r="U86">
        <f t="shared" si="6"/>
        <v>1.9610485099485315</v>
      </c>
      <c r="V86">
        <f t="shared" si="6"/>
        <v>1.9550458141391416</v>
      </c>
    </row>
    <row r="87" spans="1:22">
      <c r="A87">
        <f>A86*A74*A74</f>
        <v>1.2499999999999999E-2</v>
      </c>
      <c r="C87" s="6"/>
      <c r="G87" s="6"/>
      <c r="H87" s="6"/>
      <c r="I87" s="6"/>
      <c r="J87" s="6"/>
      <c r="K87" s="6"/>
      <c r="L87" s="6"/>
    </row>
    <row r="88" spans="1:22">
      <c r="A88">
        <v>0</v>
      </c>
      <c r="B88" t="s">
        <v>31</v>
      </c>
      <c r="C88" s="6" t="s">
        <v>130</v>
      </c>
      <c r="F88" s="6"/>
      <c r="G88" s="6"/>
      <c r="H88" s="6"/>
      <c r="I88" s="6"/>
      <c r="J88" s="6"/>
      <c r="K88" s="6"/>
      <c r="L88" s="6"/>
    </row>
    <row r="89" spans="1:22">
      <c r="C89" t="s">
        <v>129</v>
      </c>
    </row>
    <row r="90" spans="1:22" ht="15.75" thickBot="1"/>
    <row r="91" spans="1:22">
      <c r="C91" s="2">
        <v>6.3638283446837347</v>
      </c>
      <c r="D91" s="3">
        <v>6.3638283446837347</v>
      </c>
      <c r="E91" s="3">
        <v>6.3638283446837347</v>
      </c>
      <c r="F91" s="3">
        <v>6.3638283446837347</v>
      </c>
      <c r="G91" s="4">
        <v>6.3638283446837347</v>
      </c>
      <c r="H91">
        <v>6.3638283446837347</v>
      </c>
      <c r="I91">
        <v>6.3638283446837347</v>
      </c>
      <c r="J91">
        <v>6.3638283446837347</v>
      </c>
      <c r="K91">
        <v>6.3638283446837347</v>
      </c>
      <c r="L91">
        <v>6.3638283446837347</v>
      </c>
      <c r="M91" s="2">
        <v>20</v>
      </c>
      <c r="N91" s="3">
        <v>20</v>
      </c>
      <c r="O91" s="3">
        <v>20</v>
      </c>
      <c r="P91" s="3">
        <v>20</v>
      </c>
      <c r="Q91" s="4">
        <v>20</v>
      </c>
      <c r="R91">
        <v>20</v>
      </c>
      <c r="S91">
        <v>20</v>
      </c>
      <c r="T91">
        <v>20</v>
      </c>
      <c r="U91">
        <v>20</v>
      </c>
      <c r="V91">
        <v>20</v>
      </c>
    </row>
    <row r="92" spans="1:22">
      <c r="A92">
        <f>13*A95</f>
        <v>3.25</v>
      </c>
      <c r="B92" t="s">
        <v>128</v>
      </c>
      <c r="C92" s="5">
        <v>6.102823550982758</v>
      </c>
      <c r="D92" s="6">
        <v>6.1072460526493826</v>
      </c>
      <c r="E92" s="6">
        <v>6.1161947001747468</v>
      </c>
      <c r="F92" s="6">
        <v>6.1298635665662378</v>
      </c>
      <c r="G92" s="7">
        <v>6.148491095542008</v>
      </c>
      <c r="H92">
        <v>6.1722273822874767</v>
      </c>
      <c r="I92">
        <v>6.200793977975084</v>
      </c>
      <c r="J92">
        <v>6.2327075087873185</v>
      </c>
      <c r="K92">
        <v>6.2637900718068664</v>
      </c>
      <c r="L92">
        <v>6.2853020571870362</v>
      </c>
      <c r="M92" s="5">
        <v>8.6400519854392677</v>
      </c>
      <c r="N92" s="6">
        <v>8.7062708252063921</v>
      </c>
      <c r="O92" s="6">
        <v>8.8148003878827836</v>
      </c>
      <c r="P92" s="6">
        <v>8.9419528438212179</v>
      </c>
      <c r="Q92" s="7">
        <v>9.070519832302498</v>
      </c>
      <c r="R92">
        <v>9.1891222006358539</v>
      </c>
      <c r="S92">
        <v>9.2904212730102955</v>
      </c>
      <c r="T92">
        <v>9.3697081074250388</v>
      </c>
      <c r="U92">
        <v>9.4240094850294742</v>
      </c>
      <c r="V92">
        <v>9.4515690884396939</v>
      </c>
    </row>
    <row r="93" spans="1:22">
      <c r="A93">
        <f>20*A95</f>
        <v>5</v>
      </c>
      <c r="B93" t="s">
        <v>15</v>
      </c>
      <c r="C93" s="5">
        <v>5.8769169684751246</v>
      </c>
      <c r="D93" s="6">
        <v>5.8866851814450829</v>
      </c>
      <c r="E93" s="6">
        <v>5.906463188682511</v>
      </c>
      <c r="F93" s="6">
        <v>5.9367240789042546</v>
      </c>
      <c r="G93" s="7">
        <v>5.9781232266132127</v>
      </c>
      <c r="H93">
        <v>6.0313231516275367</v>
      </c>
      <c r="I93">
        <v>6.0964651336349949</v>
      </c>
      <c r="J93">
        <v>6.1717207222140464</v>
      </c>
      <c r="K93">
        <v>6.2496488502958876</v>
      </c>
      <c r="L93">
        <v>6.3094514648723292</v>
      </c>
      <c r="M93" s="5">
        <v>8.3725769326232307</v>
      </c>
      <c r="N93" s="6">
        <v>8.4624067410449637</v>
      </c>
      <c r="O93" s="6">
        <v>8.5942350932712799</v>
      </c>
      <c r="P93" s="6">
        <v>8.7382638647103139</v>
      </c>
      <c r="Q93" s="7">
        <v>8.8779921102435484</v>
      </c>
      <c r="R93">
        <v>9.0038271345976817</v>
      </c>
      <c r="S93">
        <v>9.1098114687302782</v>
      </c>
      <c r="T93">
        <v>9.1920935376123261</v>
      </c>
      <c r="U93">
        <v>9.2481859956497505</v>
      </c>
      <c r="V93">
        <v>9.2765870238059094</v>
      </c>
    </row>
    <row r="94" spans="1:22" ht="15.75" thickBot="1">
      <c r="A94">
        <v>10</v>
      </c>
      <c r="B94" t="s">
        <v>115</v>
      </c>
      <c r="C94" s="5">
        <v>5.7327260450700619</v>
      </c>
      <c r="D94" s="6">
        <v>5.7474255643468659</v>
      </c>
      <c r="E94" s="6">
        <v>5.7772032839429137</v>
      </c>
      <c r="F94" s="6">
        <v>5.8228382603981652</v>
      </c>
      <c r="G94" s="7">
        <v>5.8855441311022965</v>
      </c>
      <c r="H94">
        <v>5.9669812715987884</v>
      </c>
      <c r="I94">
        <v>6.0691185810431714</v>
      </c>
      <c r="J94">
        <v>6.193425163773755</v>
      </c>
      <c r="K94">
        <v>6.3370871532957098</v>
      </c>
      <c r="L94">
        <v>6.4753048680378003</v>
      </c>
      <c r="M94" s="5">
        <v>8.0189077377526932</v>
      </c>
      <c r="N94" s="6">
        <v>8.1780359928848174</v>
      </c>
      <c r="O94" s="6">
        <v>8.3600114034342408</v>
      </c>
      <c r="P94" s="6">
        <v>8.5343926179346408</v>
      </c>
      <c r="Q94" s="7">
        <v>8.6921035721982758</v>
      </c>
      <c r="R94">
        <v>8.8287525495399208</v>
      </c>
      <c r="S94">
        <v>8.9413513716560544</v>
      </c>
      <c r="T94">
        <v>9.0276695605650428</v>
      </c>
      <c r="U94">
        <v>9.0860906138631048</v>
      </c>
      <c r="V94">
        <v>9.1155608990031016</v>
      </c>
    </row>
    <row r="95" spans="1:22">
      <c r="A95" s="25">
        <v>0.25</v>
      </c>
      <c r="B95" t="s">
        <v>18</v>
      </c>
      <c r="C95" s="5">
        <v>5.6528700973203527</v>
      </c>
      <c r="D95" s="6">
        <v>5.671865344400123</v>
      </c>
      <c r="E95" s="6">
        <v>5.7103333763320201</v>
      </c>
      <c r="F95" s="6">
        <v>5.7692902767152532</v>
      </c>
      <c r="G95" s="7">
        <v>5.8504396151256906</v>
      </c>
      <c r="H95">
        <v>5.9564958329735154</v>
      </c>
      <c r="I95">
        <v>6.091953256295664</v>
      </c>
      <c r="J95">
        <v>6.2652360265999834</v>
      </c>
      <c r="K95">
        <v>6.4958184481473973</v>
      </c>
      <c r="L95">
        <v>6.841460250505313</v>
      </c>
      <c r="M95" s="5">
        <v>7.514467577309131</v>
      </c>
      <c r="N95" s="6">
        <v>7.8750225446881439</v>
      </c>
      <c r="O95" s="6">
        <v>8.1332715800759434</v>
      </c>
      <c r="P95" s="6">
        <v>8.3432931908482768</v>
      </c>
      <c r="Q95" s="7">
        <v>8.52019571398964</v>
      </c>
      <c r="R95">
        <v>8.6680479903495673</v>
      </c>
      <c r="S95">
        <v>8.7874475922694799</v>
      </c>
      <c r="T95">
        <v>8.8779051469482742</v>
      </c>
      <c r="U95">
        <v>8.9387089087962188</v>
      </c>
      <c r="V95">
        <v>8.9692709813409852</v>
      </c>
    </row>
    <row r="96" spans="1:22" ht="15.75" thickBot="1">
      <c r="A96" s="11">
        <v>2000</v>
      </c>
      <c r="B96" t="s">
        <v>19</v>
      </c>
      <c r="C96" s="12">
        <v>5.6215640412862964</v>
      </c>
      <c r="D96" s="13">
        <v>5.6440516444981306</v>
      </c>
      <c r="E96" s="13">
        <v>5.6895216779864288</v>
      </c>
      <c r="F96" s="13">
        <v>5.7590343398007748</v>
      </c>
      <c r="G96" s="14">
        <v>5.8543855715294315</v>
      </c>
      <c r="H96">
        <v>5.9784564634942567</v>
      </c>
      <c r="I96">
        <v>6.1359230964572884</v>
      </c>
      <c r="J96">
        <v>6.3346942858936277</v>
      </c>
      <c r="K96">
        <v>6.5885368618060811</v>
      </c>
      <c r="L96">
        <v>6.9193947249107355</v>
      </c>
      <c r="M96" s="12">
        <v>7.3402749931417812</v>
      </c>
      <c r="N96" s="13">
        <v>7.681945711160151</v>
      </c>
      <c r="O96" s="13">
        <v>7.956006932307587</v>
      </c>
      <c r="P96" s="13">
        <v>8.1819157369534743</v>
      </c>
      <c r="Q96" s="14">
        <v>8.3703536678614707</v>
      </c>
      <c r="R96">
        <v>8.5260069525950097</v>
      </c>
      <c r="S96">
        <v>8.6505437697202936</v>
      </c>
      <c r="T96">
        <v>8.7442812907410818</v>
      </c>
      <c r="U96">
        <v>8.8070264601152246</v>
      </c>
      <c r="V96">
        <v>8.838491165337107</v>
      </c>
    </row>
    <row r="97" spans="1:22">
      <c r="A97" s="11">
        <v>1000</v>
      </c>
      <c r="B97" t="s">
        <v>20</v>
      </c>
      <c r="C97">
        <v>5.6248815647534869</v>
      </c>
      <c r="D97">
        <v>5.6499906480896112</v>
      </c>
      <c r="E97">
        <v>5.7006286549964456</v>
      </c>
      <c r="F97">
        <v>5.7776830722178207</v>
      </c>
      <c r="G97">
        <v>5.8826146084794386</v>
      </c>
      <c r="H97" s="2">
        <v>6.0176373834823087</v>
      </c>
      <c r="I97" s="3">
        <v>6.1859753172020495</v>
      </c>
      <c r="J97" s="3">
        <v>6.3920760876625966</v>
      </c>
      <c r="K97" s="3">
        <v>6.6411438281630604</v>
      </c>
      <c r="L97" s="4">
        <v>6.9355942624733125</v>
      </c>
      <c r="M97">
        <v>7.2619354646966325</v>
      </c>
      <c r="N97">
        <v>7.564324240016024</v>
      </c>
      <c r="O97">
        <v>7.828313004300079</v>
      </c>
      <c r="P97">
        <v>8.0545886645771407</v>
      </c>
      <c r="Q97">
        <v>8.2461431950884236</v>
      </c>
      <c r="R97" s="2">
        <v>8.4050358799693772</v>
      </c>
      <c r="S97" s="3">
        <v>8.5321897384722618</v>
      </c>
      <c r="T97" s="3">
        <v>8.6278023805932467</v>
      </c>
      <c r="U97" s="3">
        <v>8.6917345592585988</v>
      </c>
      <c r="V97" s="4">
        <v>8.7237711740769299</v>
      </c>
    </row>
    <row r="98" spans="1:22" ht="15.75" thickBot="1">
      <c r="A98" s="15">
        <v>2</v>
      </c>
      <c r="B98" t="s">
        <v>21</v>
      </c>
      <c r="C98">
        <v>5.6508906514022286</v>
      </c>
      <c r="D98">
        <v>5.6777946442587419</v>
      </c>
      <c r="E98">
        <v>5.7318797455792154</v>
      </c>
      <c r="F98">
        <v>5.8137132141690504</v>
      </c>
      <c r="G98">
        <v>5.9241718878627507</v>
      </c>
      <c r="H98" s="5">
        <v>6.0644440985786749</v>
      </c>
      <c r="I98" s="6">
        <v>6.2359408559482992</v>
      </c>
      <c r="J98" s="6">
        <v>6.4399159397619252</v>
      </c>
      <c r="K98" s="6">
        <v>6.67631754645324</v>
      </c>
      <c r="L98" s="7">
        <v>6.9409994309153955</v>
      </c>
      <c r="M98">
        <v>7.2208029576799957</v>
      </c>
      <c r="N98">
        <v>7.491377318711522</v>
      </c>
      <c r="O98">
        <v>7.7388937041362276</v>
      </c>
      <c r="P98">
        <v>7.9579746447829161</v>
      </c>
      <c r="Q98">
        <v>8.1469587342335554</v>
      </c>
      <c r="R98" s="5">
        <v>8.3053198775004251</v>
      </c>
      <c r="S98" s="6">
        <v>8.4327135397273754</v>
      </c>
      <c r="T98" s="6">
        <v>8.5287565083019938</v>
      </c>
      <c r="U98" s="6">
        <v>8.5930566600407481</v>
      </c>
      <c r="V98" s="7">
        <v>8.625295321168748</v>
      </c>
    </row>
    <row r="99" spans="1:22" ht="15.75" thickBot="1">
      <c r="A99" s="9">
        <v>0</v>
      </c>
      <c r="B99" t="s">
        <v>114</v>
      </c>
      <c r="C99">
        <v>5.6896510990458209</v>
      </c>
      <c r="D99">
        <v>5.7176529199217008</v>
      </c>
      <c r="E99">
        <v>5.773761862879109</v>
      </c>
      <c r="F99">
        <v>5.8581725719352917</v>
      </c>
      <c r="G99">
        <v>5.9711248377725052</v>
      </c>
      <c r="H99" s="5">
        <v>6.1127992751287596</v>
      </c>
      <c r="I99" s="6">
        <v>6.2830853057371465</v>
      </c>
      <c r="J99" s="6">
        <v>6.4810962246412123</v>
      </c>
      <c r="K99" s="6">
        <v>6.7042498723024471</v>
      </c>
      <c r="L99" s="7">
        <v>6.9468195062864506</v>
      </c>
      <c r="M99">
        <v>7.198520167369578</v>
      </c>
      <c r="N99">
        <v>7.445516469089025</v>
      </c>
      <c r="O99">
        <v>7.6770405691033634</v>
      </c>
      <c r="P99">
        <v>7.8864692087687303</v>
      </c>
      <c r="Q99">
        <v>8.0700303624431893</v>
      </c>
      <c r="R99" s="5">
        <v>8.2254985626665018</v>
      </c>
      <c r="S99" s="6">
        <v>8.3514193975568354</v>
      </c>
      <c r="T99" s="6">
        <v>8.446750929353108</v>
      </c>
      <c r="U99" s="6">
        <v>8.5107323114481037</v>
      </c>
      <c r="V99" s="7">
        <v>8.5428524398473424</v>
      </c>
    </row>
    <row r="100" spans="1:22">
      <c r="A100" s="16">
        <v>0</v>
      </c>
      <c r="B100" t="s">
        <v>113</v>
      </c>
      <c r="C100">
        <v>5.7331044735472343</v>
      </c>
      <c r="D100">
        <v>5.7616789818141694</v>
      </c>
      <c r="E100">
        <v>5.818766078047978</v>
      </c>
      <c r="F100">
        <v>5.9042094499551077</v>
      </c>
      <c r="G100">
        <v>6.0176832689560324</v>
      </c>
      <c r="H100" s="5">
        <v>6.1585517508109255</v>
      </c>
      <c r="I100" s="6">
        <v>6.3256258250878652</v>
      </c>
      <c r="J100" s="6">
        <v>6.5167698606446001</v>
      </c>
      <c r="K100" s="6">
        <v>6.7283370533021953</v>
      </c>
      <c r="L100" s="7">
        <v>6.9545440176977227</v>
      </c>
      <c r="M100">
        <v>7.1872255840151444</v>
      </c>
      <c r="N100">
        <v>7.4168115312601266</v>
      </c>
      <c r="O100">
        <v>7.6347792797083356</v>
      </c>
      <c r="P100">
        <v>7.8346769944464301</v>
      </c>
      <c r="Q100">
        <v>8.0119610828998216</v>
      </c>
      <c r="R100" s="5">
        <v>8.1634740358875533</v>
      </c>
      <c r="S100" s="6">
        <v>8.2869875270101652</v>
      </c>
      <c r="T100" s="6">
        <v>8.3809086649511357</v>
      </c>
      <c r="U100" s="6">
        <v>8.4441200350663692</v>
      </c>
      <c r="V100" s="7">
        <v>8.4759025871302978</v>
      </c>
    </row>
    <row r="101" spans="1:22" ht="15.75" thickBot="1">
      <c r="A101" s="11">
        <v>0</v>
      </c>
      <c r="B101" t="s">
        <v>112</v>
      </c>
      <c r="C101">
        <v>5.7749047893093515</v>
      </c>
      <c r="D101">
        <v>5.8037027074251064</v>
      </c>
      <c r="E101">
        <v>5.8610950242838999</v>
      </c>
      <c r="F101">
        <v>5.9466366838072995</v>
      </c>
      <c r="G101">
        <v>6.0595596433325536</v>
      </c>
      <c r="H101" s="12">
        <v>6.1986378080599831</v>
      </c>
      <c r="I101" s="13">
        <v>6.3619867104855192</v>
      </c>
      <c r="J101" s="13">
        <v>6.5467957165930191</v>
      </c>
      <c r="K101" s="13">
        <v>6.7490262639830814</v>
      </c>
      <c r="L101" s="14">
        <v>6.9631909258510749</v>
      </c>
      <c r="M101">
        <v>7.1824454591707632</v>
      </c>
      <c r="N101">
        <v>7.3992515411830846</v>
      </c>
      <c r="O101">
        <v>7.6064918243718109</v>
      </c>
      <c r="P101">
        <v>7.7981654449445443</v>
      </c>
      <c r="Q101">
        <v>7.9695396532525935</v>
      </c>
      <c r="R101" s="12">
        <v>8.1170054290347267</v>
      </c>
      <c r="S101" s="13">
        <v>8.2378584059442783</v>
      </c>
      <c r="T101" s="13">
        <v>8.3301104022694492</v>
      </c>
      <c r="U101" s="13">
        <v>8.3923580553126609</v>
      </c>
      <c r="V101" s="14">
        <v>8.4237019076931823</v>
      </c>
    </row>
    <row r="102" spans="1:22">
      <c r="A102" s="11">
        <v>0</v>
      </c>
      <c r="B102" t="s">
        <v>111</v>
      </c>
      <c r="C102">
        <v>5.8102345201369348</v>
      </c>
      <c r="D102">
        <v>5.8390607120578668</v>
      </c>
      <c r="E102">
        <v>5.8964028999091163</v>
      </c>
      <c r="F102">
        <v>5.9816035602736521</v>
      </c>
      <c r="G102">
        <v>6.0935824998077814</v>
      </c>
      <c r="H102">
        <v>6.2307227074968399</v>
      </c>
      <c r="I102">
        <v>6.3907213536163594</v>
      </c>
      <c r="J102">
        <v>6.5704225512740937</v>
      </c>
      <c r="K102">
        <v>6.7656739265863841</v>
      </c>
      <c r="L102">
        <v>6.9712865249958389</v>
      </c>
      <c r="M102">
        <v>7.1812057443912085</v>
      </c>
      <c r="N102">
        <v>7.3889599327713151</v>
      </c>
      <c r="O102">
        <v>7.5882766850971395</v>
      </c>
      <c r="P102">
        <v>7.7735560790159228</v>
      </c>
      <c r="Q102">
        <v>7.940087026858115</v>
      </c>
      <c r="R102">
        <v>8.0840667674092241</v>
      </c>
      <c r="S102">
        <v>8.2025234541750773</v>
      </c>
      <c r="T102">
        <v>8.2932140072942371</v>
      </c>
      <c r="U102">
        <v>8.3545332282043425</v>
      </c>
      <c r="V102">
        <v>8.3854463901470613</v>
      </c>
    </row>
    <row r="103" spans="1:22" ht="15.75" thickBot="1">
      <c r="A103" s="15">
        <v>1</v>
      </c>
      <c r="B103" t="s">
        <v>110</v>
      </c>
      <c r="C103">
        <v>5.8356371899776214</v>
      </c>
      <c r="D103">
        <v>5.8644158259596937</v>
      </c>
      <c r="E103">
        <v>5.9215930351980264</v>
      </c>
      <c r="F103">
        <v>6.0063745579275327</v>
      </c>
      <c r="G103">
        <v>6.1174854406773997</v>
      </c>
      <c r="H103">
        <v>6.2530762266853692</v>
      </c>
      <c r="I103">
        <v>6.4106132818623323</v>
      </c>
      <c r="J103">
        <v>6.5867756065174472</v>
      </c>
      <c r="K103">
        <v>6.7773955433510666</v>
      </c>
      <c r="L103">
        <v>6.9774945933583448</v>
      </c>
      <c r="M103">
        <v>7.1814633657888747</v>
      </c>
      <c r="N103">
        <v>7.3833944744796707</v>
      </c>
      <c r="O103">
        <v>7.5774942491191783</v>
      </c>
      <c r="P103">
        <v>7.7584356442563029</v>
      </c>
      <c r="Q103">
        <v>7.9215754263255969</v>
      </c>
      <c r="R103">
        <v>8.0630395336683076</v>
      </c>
      <c r="S103">
        <v>8.1797196264880139</v>
      </c>
      <c r="T103">
        <v>8.2692259772368342</v>
      </c>
      <c r="U103">
        <v>8.3298287680235887</v>
      </c>
      <c r="V103">
        <v>8.3604059235441817</v>
      </c>
    </row>
    <row r="104" spans="1:22">
      <c r="A104">
        <f>A108</f>
        <v>8.9285714285714281E-3</v>
      </c>
      <c r="B104" t="s">
        <v>27</v>
      </c>
      <c r="C104">
        <v>5.8488842408858153</v>
      </c>
      <c r="D104">
        <v>5.8776192688359936</v>
      </c>
      <c r="E104">
        <v>5.9346749929880849</v>
      </c>
      <c r="F104">
        <v>6.0191908091924589</v>
      </c>
      <c r="G104">
        <v>6.1297990693616011</v>
      </c>
      <c r="H104">
        <v>6.2645429862706052</v>
      </c>
      <c r="I104">
        <v>6.4207874347134917</v>
      </c>
      <c r="J104">
        <v>6.5951460397373509</v>
      </c>
      <c r="K104">
        <v>6.7834575764249019</v>
      </c>
      <c r="L104">
        <v>6.9808490680519704</v>
      </c>
      <c r="M104">
        <v>7.1819124355979804</v>
      </c>
      <c r="N104">
        <v>7.3809880087817561</v>
      </c>
      <c r="O104">
        <v>7.5724992631870318</v>
      </c>
      <c r="P104">
        <v>7.7512542396294331</v>
      </c>
      <c r="Q104">
        <v>7.9126556749148991</v>
      </c>
      <c r="R104">
        <v>8.0528089704677832</v>
      </c>
      <c r="S104">
        <v>8.1685496133536848</v>
      </c>
      <c r="T104">
        <v>8.2574219859450348</v>
      </c>
      <c r="U104">
        <v>8.3176376069301501</v>
      </c>
      <c r="V104">
        <v>8.3480321028401914</v>
      </c>
    </row>
    <row r="105" spans="1:22">
      <c r="A105" s="9">
        <v>0</v>
      </c>
      <c r="B105" t="s">
        <v>28</v>
      </c>
      <c r="C105">
        <v>10</v>
      </c>
      <c r="D105">
        <v>10</v>
      </c>
      <c r="E105">
        <v>10</v>
      </c>
      <c r="F105">
        <v>10</v>
      </c>
      <c r="G105">
        <v>10</v>
      </c>
      <c r="H105">
        <v>10</v>
      </c>
      <c r="I105">
        <v>10</v>
      </c>
      <c r="J105">
        <v>10</v>
      </c>
      <c r="K105">
        <v>10</v>
      </c>
      <c r="L105">
        <v>10</v>
      </c>
      <c r="M105">
        <v>10</v>
      </c>
      <c r="N105">
        <v>10</v>
      </c>
      <c r="O105">
        <v>10</v>
      </c>
      <c r="P105">
        <v>10</v>
      </c>
      <c r="Q105">
        <v>10</v>
      </c>
      <c r="R105">
        <v>10</v>
      </c>
      <c r="S105">
        <v>10</v>
      </c>
      <c r="T105">
        <v>10</v>
      </c>
      <c r="U105">
        <v>10</v>
      </c>
      <c r="V105">
        <v>10</v>
      </c>
    </row>
    <row r="106" spans="1:22">
      <c r="A106">
        <v>0.28000000000000003</v>
      </c>
      <c r="B106" t="s">
        <v>108</v>
      </c>
      <c r="C106" s="6"/>
      <c r="D106" s="6"/>
      <c r="E106" s="6"/>
      <c r="F106" s="6"/>
      <c r="G106" s="6"/>
      <c r="H106" s="6"/>
      <c r="I106" s="6"/>
      <c r="K106" s="6"/>
      <c r="L106" s="6"/>
      <c r="M106" s="6"/>
    </row>
    <row r="107" spans="1:22">
      <c r="A107">
        <f>0.04/A106</f>
        <v>0.14285714285714285</v>
      </c>
      <c r="B107" t="s">
        <v>0</v>
      </c>
      <c r="C107" s="6" t="s">
        <v>119</v>
      </c>
      <c r="D107" s="6"/>
      <c r="E107" s="6"/>
      <c r="F107" s="6"/>
      <c r="G107" s="6"/>
      <c r="H107" s="6"/>
      <c r="I107" s="6"/>
      <c r="K107" s="6">
        <f>SUM(M107:V107)/10</f>
        <v>1.5585939138686782</v>
      </c>
      <c r="M107">
        <f t="shared" ref="M107:V107" si="7">(M91-M92)*$A107</f>
        <v>1.6228497163658189</v>
      </c>
      <c r="N107">
        <f t="shared" si="7"/>
        <v>1.6133898821133725</v>
      </c>
      <c r="O107">
        <f t="shared" si="7"/>
        <v>1.5978856588738879</v>
      </c>
      <c r="P107">
        <f t="shared" si="7"/>
        <v>1.5797210223112546</v>
      </c>
      <c r="Q107">
        <f t="shared" si="7"/>
        <v>1.5613543096710716</v>
      </c>
      <c r="R107">
        <f t="shared" si="7"/>
        <v>1.544411114194878</v>
      </c>
      <c r="S107">
        <f t="shared" si="7"/>
        <v>1.5299398181413864</v>
      </c>
      <c r="T107">
        <f t="shared" si="7"/>
        <v>1.5186131275107086</v>
      </c>
      <c r="U107">
        <f t="shared" si="7"/>
        <v>1.5108557878529321</v>
      </c>
      <c r="V107">
        <f t="shared" si="7"/>
        <v>1.5069187016514722</v>
      </c>
    </row>
    <row r="108" spans="1:22">
      <c r="A108">
        <f>A107*A95*A95</f>
        <v>8.9285714285714281E-3</v>
      </c>
    </row>
    <row r="109" spans="1:22">
      <c r="A109">
        <v>0</v>
      </c>
      <c r="B109" t="s">
        <v>31</v>
      </c>
      <c r="C109" t="s">
        <v>127</v>
      </c>
    </row>
    <row r="110" spans="1:22">
      <c r="C110" t="s">
        <v>126</v>
      </c>
    </row>
    <row r="112" spans="1:22">
      <c r="K112" t="s">
        <v>125</v>
      </c>
    </row>
    <row r="113" spans="1:24">
      <c r="K113" t="s">
        <v>124</v>
      </c>
      <c r="M113">
        <v>0.125</v>
      </c>
      <c r="N113">
        <f t="shared" ref="N113:V113" si="8">M113+0.25</f>
        <v>0.375</v>
      </c>
      <c r="O113">
        <f t="shared" si="8"/>
        <v>0.625</v>
      </c>
      <c r="P113">
        <f t="shared" si="8"/>
        <v>0.875</v>
      </c>
      <c r="Q113">
        <f t="shared" si="8"/>
        <v>1.125</v>
      </c>
      <c r="R113">
        <f t="shared" si="8"/>
        <v>1.375</v>
      </c>
      <c r="S113">
        <f t="shared" si="8"/>
        <v>1.625</v>
      </c>
      <c r="T113">
        <f t="shared" si="8"/>
        <v>1.875</v>
      </c>
      <c r="U113">
        <f t="shared" si="8"/>
        <v>2.125</v>
      </c>
      <c r="V113">
        <f t="shared" si="8"/>
        <v>2.375</v>
      </c>
      <c r="W113" t="s">
        <v>123</v>
      </c>
    </row>
    <row r="114" spans="1:24">
      <c r="C114" s="6" t="s">
        <v>122</v>
      </c>
      <c r="G114" s="6"/>
      <c r="H114" s="6"/>
      <c r="I114" s="6"/>
      <c r="J114" s="6"/>
      <c r="K114" s="6">
        <v>8.2673660552107435</v>
      </c>
      <c r="L114" s="6"/>
      <c r="M114">
        <v>12.348763218430747</v>
      </c>
      <c r="N114">
        <v>11.477524005325037</v>
      </c>
      <c r="O114">
        <v>10.261266467714201</v>
      </c>
      <c r="P114">
        <v>9.0614633139965051</v>
      </c>
      <c r="Q114">
        <v>8.0308715404359532</v>
      </c>
      <c r="R114">
        <v>7.2074321918940853</v>
      </c>
      <c r="S114">
        <v>6.5831864817828745</v>
      </c>
      <c r="T114">
        <v>6.1378660283836339</v>
      </c>
      <c r="U114">
        <v>5.8523166182789765</v>
      </c>
      <c r="V114">
        <v>5.7129706858654217</v>
      </c>
      <c r="W114" t="s">
        <v>0</v>
      </c>
    </row>
    <row r="115" spans="1:24">
      <c r="C115" s="6" t="s">
        <v>121</v>
      </c>
      <c r="F115" s="6"/>
      <c r="G115" s="6"/>
      <c r="H115" s="6"/>
      <c r="I115" s="6"/>
      <c r="J115" s="6"/>
      <c r="K115" s="6">
        <v>4.233930664154121</v>
      </c>
      <c r="L115" s="6"/>
      <c r="M115">
        <v>4.8467827517491013</v>
      </c>
      <c r="N115">
        <v>4.7469108381570235</v>
      </c>
      <c r="O115">
        <v>4.5895616788598605</v>
      </c>
      <c r="P115">
        <v>4.4131132824442316</v>
      </c>
      <c r="Q115">
        <v>4.2421291540691461</v>
      </c>
      <c r="R115">
        <v>4.0903112221750977</v>
      </c>
      <c r="S115">
        <v>3.9647606632584367</v>
      </c>
      <c r="T115">
        <v>3.8689663963876644</v>
      </c>
      <c r="U115">
        <v>3.80455204282632</v>
      </c>
      <c r="V115">
        <v>3.7722186116143197</v>
      </c>
    </row>
    <row r="116" spans="1:24">
      <c r="C116" t="s">
        <v>120</v>
      </c>
      <c r="K116">
        <v>2.0347836084331177</v>
      </c>
      <c r="M116">
        <v>2.1349052780611508</v>
      </c>
      <c r="N116">
        <v>2.1199270855610699</v>
      </c>
      <c r="O116">
        <v>2.0955324806938713</v>
      </c>
      <c r="P116">
        <v>2.0671463472557576</v>
      </c>
      <c r="Q116">
        <v>2.0386294522464397</v>
      </c>
      <c r="R116">
        <v>2.012471795620788</v>
      </c>
      <c r="S116">
        <v>1.9902351986356175</v>
      </c>
      <c r="T116">
        <v>1.9728941221688088</v>
      </c>
      <c r="U116">
        <v>1.9610485099485315</v>
      </c>
      <c r="V116">
        <v>1.9550458141391416</v>
      </c>
    </row>
    <row r="117" spans="1:24">
      <c r="C117" t="s">
        <v>119</v>
      </c>
      <c r="K117">
        <v>1.5585939138686782</v>
      </c>
      <c r="M117">
        <v>1.6228497163658189</v>
      </c>
      <c r="N117">
        <v>1.6133898821133725</v>
      </c>
      <c r="O117">
        <v>1.5978856588738879</v>
      </c>
      <c r="P117">
        <v>1.5797210223112546</v>
      </c>
      <c r="Q117">
        <v>1.5613543096710716</v>
      </c>
      <c r="R117">
        <v>1.544411114194878</v>
      </c>
      <c r="S117">
        <v>1.5299398181413864</v>
      </c>
      <c r="T117">
        <v>1.5186131275107086</v>
      </c>
      <c r="U117">
        <v>1.5108557878529321</v>
      </c>
      <c r="V117">
        <v>1.5069187016514722</v>
      </c>
    </row>
    <row r="119" spans="1:24">
      <c r="C119" t="s">
        <v>118</v>
      </c>
      <c r="M119">
        <f t="shared" ref="M119:V119" si="9">4/(M115/10)</f>
        <v>8.2528972410749883</v>
      </c>
      <c r="N119">
        <f t="shared" si="9"/>
        <v>8.4265328260367962</v>
      </c>
      <c r="O119">
        <f t="shared" si="9"/>
        <v>8.7154292280775731</v>
      </c>
      <c r="P119">
        <f t="shared" si="9"/>
        <v>9.0638960389083287</v>
      </c>
      <c r="Q119">
        <f t="shared" si="9"/>
        <v>9.4292272930047627</v>
      </c>
      <c r="R119">
        <f t="shared" si="9"/>
        <v>9.779206966732783</v>
      </c>
      <c r="S119">
        <f t="shared" si="9"/>
        <v>10.08888137200343</v>
      </c>
      <c r="T119">
        <f t="shared" si="9"/>
        <v>10.338678577654946</v>
      </c>
      <c r="U119">
        <f t="shared" si="9"/>
        <v>10.513721339525917</v>
      </c>
      <c r="V119">
        <f t="shared" si="9"/>
        <v>10.603839310066395</v>
      </c>
      <c r="X119">
        <f>4/M119</f>
        <v>0.48467827517491013</v>
      </c>
    </row>
    <row r="120" spans="1:24">
      <c r="C120" t="s">
        <v>117</v>
      </c>
      <c r="M120">
        <f t="shared" ref="M120:V120" si="10">4/(M115/3)</f>
        <v>2.4758691723224966</v>
      </c>
      <c r="N120">
        <f t="shared" si="10"/>
        <v>2.5279598478110388</v>
      </c>
      <c r="O120">
        <f t="shared" si="10"/>
        <v>2.6146287684232719</v>
      </c>
      <c r="P120">
        <f t="shared" si="10"/>
        <v>2.7191688116724984</v>
      </c>
      <c r="Q120">
        <f t="shared" si="10"/>
        <v>2.8287681879014293</v>
      </c>
      <c r="R120">
        <f t="shared" si="10"/>
        <v>2.9337620900198349</v>
      </c>
      <c r="S120">
        <f t="shared" si="10"/>
        <v>3.0266644116010286</v>
      </c>
      <c r="T120">
        <f t="shared" si="10"/>
        <v>3.101603573296484</v>
      </c>
      <c r="U120">
        <f t="shared" si="10"/>
        <v>3.1541164018577752</v>
      </c>
      <c r="V120">
        <f t="shared" si="10"/>
        <v>3.181151793019918</v>
      </c>
    </row>
    <row r="122" spans="1:24">
      <c r="C122" t="s">
        <v>118</v>
      </c>
      <c r="M122">
        <f t="shared" ref="M122:V122" si="11">4/(M116/10)</f>
        <v>18.736194252293316</v>
      </c>
      <c r="N122">
        <f t="shared" si="11"/>
        <v>18.868573486532632</v>
      </c>
      <c r="O122">
        <f t="shared" si="11"/>
        <v>19.088227153966724</v>
      </c>
      <c r="P122">
        <f t="shared" si="11"/>
        <v>19.350347426103642</v>
      </c>
      <c r="Q122">
        <f t="shared" si="11"/>
        <v>19.6210252706408</v>
      </c>
      <c r="R122">
        <f t="shared" si="11"/>
        <v>19.876054952442793</v>
      </c>
      <c r="S122">
        <f t="shared" si="11"/>
        <v>20.098127109510237</v>
      </c>
      <c r="T122">
        <f t="shared" si="11"/>
        <v>20.274782894090574</v>
      </c>
      <c r="U122">
        <f t="shared" si="11"/>
        <v>20.39725167280529</v>
      </c>
      <c r="V122">
        <f t="shared" si="11"/>
        <v>20.459878592468208</v>
      </c>
    </row>
    <row r="123" spans="1:24">
      <c r="C123" t="s">
        <v>117</v>
      </c>
      <c r="M123">
        <f t="shared" ref="M123:V123" si="12">4/(M116/3)</f>
        <v>5.6208582756879952</v>
      </c>
      <c r="N123">
        <f t="shared" si="12"/>
        <v>5.6605720459597899</v>
      </c>
      <c r="O123">
        <f t="shared" si="12"/>
        <v>5.7264681461900171</v>
      </c>
      <c r="P123">
        <f t="shared" si="12"/>
        <v>5.8051042278310927</v>
      </c>
      <c r="Q123">
        <f t="shared" si="12"/>
        <v>5.8863075811922396</v>
      </c>
      <c r="R123">
        <f t="shared" si="12"/>
        <v>5.9628164857328372</v>
      </c>
      <c r="S123">
        <f t="shared" si="12"/>
        <v>6.0294381328530715</v>
      </c>
      <c r="T123">
        <f t="shared" si="12"/>
        <v>6.0824348682271721</v>
      </c>
      <c r="U123">
        <f t="shared" si="12"/>
        <v>6.1191755018415854</v>
      </c>
      <c r="V123">
        <f t="shared" si="12"/>
        <v>6.1379635777404618</v>
      </c>
    </row>
    <row r="124" spans="1:24" ht="15.75" thickBot="1"/>
    <row r="125" spans="1:24">
      <c r="A125" t="e">
        <f>A132/A144</f>
        <v>#DIV/0!</v>
      </c>
      <c r="B125" t="s">
        <v>116</v>
      </c>
      <c r="C125" s="2">
        <v>1.2226205400626942</v>
      </c>
      <c r="D125" s="3">
        <v>1.2226205400626942</v>
      </c>
      <c r="E125" s="3">
        <v>1.2226205400626942</v>
      </c>
      <c r="F125" s="3">
        <v>1.2226205400626942</v>
      </c>
      <c r="G125" s="4">
        <v>1.2226205400626942</v>
      </c>
      <c r="H125">
        <v>1.2226205400626942</v>
      </c>
      <c r="I125">
        <v>1.2226205400626942</v>
      </c>
      <c r="J125">
        <v>1.2226205400626942</v>
      </c>
      <c r="K125">
        <v>1.2226205400626942</v>
      </c>
      <c r="L125">
        <v>1.2226205400626942</v>
      </c>
      <c r="M125" s="2">
        <v>20</v>
      </c>
      <c r="N125" s="3">
        <v>20</v>
      </c>
      <c r="O125" s="3">
        <v>20</v>
      </c>
      <c r="P125" s="3">
        <v>20</v>
      </c>
      <c r="Q125" s="4">
        <v>20</v>
      </c>
      <c r="R125">
        <v>20</v>
      </c>
      <c r="S125">
        <v>20</v>
      </c>
      <c r="T125">
        <v>20</v>
      </c>
      <c r="U125">
        <v>20</v>
      </c>
      <c r="V125">
        <v>20</v>
      </c>
    </row>
    <row r="126" spans="1:24">
      <c r="A126">
        <f>13*A129</f>
        <v>3.25</v>
      </c>
      <c r="C126" s="5">
        <v>1.5885547267018754</v>
      </c>
      <c r="D126" s="6">
        <v>1.595284340788685</v>
      </c>
      <c r="E126" s="6">
        <v>1.6092370384061949</v>
      </c>
      <c r="F126" s="6">
        <v>1.6314632067033104</v>
      </c>
      <c r="G126" s="7">
        <v>1.6636844562553463</v>
      </c>
      <c r="H126">
        <v>1.7083897404436106</v>
      </c>
      <c r="I126">
        <v>1.7686337625203328</v>
      </c>
      <c r="J126">
        <v>1.8465899102811876</v>
      </c>
      <c r="K126">
        <v>1.938136375649937</v>
      </c>
      <c r="L126">
        <v>2.017893597223225</v>
      </c>
      <c r="M126" s="5">
        <v>6.9880092270204637</v>
      </c>
      <c r="N126" s="6">
        <v>7.1937692996165525</v>
      </c>
      <c r="O126" s="6">
        <v>7.4855099143917796</v>
      </c>
      <c r="P126" s="6">
        <v>7.790438789271545</v>
      </c>
      <c r="Q126" s="7">
        <v>8.0732687006039505</v>
      </c>
      <c r="R126">
        <v>8.3179184802648969</v>
      </c>
      <c r="S126">
        <v>8.5172121865462191</v>
      </c>
      <c r="T126">
        <v>8.6680011968107848</v>
      </c>
      <c r="U126">
        <v>8.768945608282289</v>
      </c>
      <c r="V126">
        <v>8.8195088068225793</v>
      </c>
    </row>
    <row r="127" spans="1:24">
      <c r="C127" s="5">
        <v>2.0888530515457409</v>
      </c>
      <c r="D127" s="6">
        <v>2.1034554801939898</v>
      </c>
      <c r="E127" s="6">
        <v>2.1337017849616435</v>
      </c>
      <c r="F127" s="6">
        <v>2.1818293879849873</v>
      </c>
      <c r="G127" s="7">
        <v>2.2515963398333936</v>
      </c>
      <c r="H127">
        <v>2.3487753525725883</v>
      </c>
      <c r="I127">
        <v>2.4816486996312448</v>
      </c>
      <c r="J127">
        <v>2.6604865098773325</v>
      </c>
      <c r="K127">
        <v>2.8910011463462153</v>
      </c>
      <c r="L127">
        <v>3.1376570608832552</v>
      </c>
      <c r="M127" s="5">
        <v>6.6444850725233824</v>
      </c>
      <c r="N127" s="6">
        <v>6.9682050304719647</v>
      </c>
      <c r="O127" s="6">
        <v>7.3302781430839117</v>
      </c>
      <c r="P127" s="6">
        <v>7.6680529009854315</v>
      </c>
      <c r="Q127" s="7">
        <v>7.9648125117868176</v>
      </c>
      <c r="R127">
        <v>8.2148634204596469</v>
      </c>
      <c r="S127">
        <v>8.4159186656569727</v>
      </c>
      <c r="T127">
        <v>8.5670329651240991</v>
      </c>
      <c r="U127">
        <v>8.6678515090612596</v>
      </c>
      <c r="V127">
        <v>8.7182698932401799</v>
      </c>
    </row>
    <row r="128" spans="1:24" ht="15.75" thickBot="1">
      <c r="A128">
        <v>10</v>
      </c>
      <c r="B128" t="s">
        <v>115</v>
      </c>
      <c r="C128" s="5">
        <v>2.6129331621871246</v>
      </c>
      <c r="D128" s="6">
        <v>2.6342686009310698</v>
      </c>
      <c r="E128" s="6">
        <v>2.6783629636950508</v>
      </c>
      <c r="F128" s="6">
        <v>2.7482913036183332</v>
      </c>
      <c r="G128" s="7">
        <v>2.8493118545711087</v>
      </c>
      <c r="H128">
        <v>2.9899198468720098</v>
      </c>
      <c r="I128">
        <v>3.1840483891014428</v>
      </c>
      <c r="J128">
        <v>3.4564797486735266</v>
      </c>
      <c r="K128">
        <v>3.8593486773700958</v>
      </c>
      <c r="L128">
        <v>4.5332802089829878</v>
      </c>
      <c r="M128" s="5">
        <v>5.9669367405059353</v>
      </c>
      <c r="N128" s="6">
        <v>6.6909581632834696</v>
      </c>
      <c r="O128" s="6">
        <v>7.1828598175604847</v>
      </c>
      <c r="P128" s="6">
        <v>7.5674455683786741</v>
      </c>
      <c r="Q128" s="7">
        <v>7.8815539700059825</v>
      </c>
      <c r="R128">
        <v>8.1374756724079997</v>
      </c>
      <c r="S128">
        <v>8.3398402673286949</v>
      </c>
      <c r="T128">
        <v>8.490620951319011</v>
      </c>
      <c r="U128">
        <v>8.5907589707135692</v>
      </c>
      <c r="V128">
        <v>8.640726315192472</v>
      </c>
    </row>
    <row r="129" spans="1:22">
      <c r="A129" s="25">
        <v>0.25</v>
      </c>
      <c r="B129" t="s">
        <v>18</v>
      </c>
      <c r="C129" s="5">
        <v>3.1441702740741491</v>
      </c>
      <c r="D129" s="6">
        <v>3.1706737884270093</v>
      </c>
      <c r="E129" s="6">
        <v>3.2252426363123718</v>
      </c>
      <c r="F129" s="6">
        <v>3.3112238892143426</v>
      </c>
      <c r="G129" s="7">
        <v>3.4342633313263153</v>
      </c>
      <c r="H129">
        <v>3.6032814418305987</v>
      </c>
      <c r="I129">
        <v>3.8322905358720027</v>
      </c>
      <c r="J129">
        <v>4.1437937831641936</v>
      </c>
      <c r="K129">
        <v>4.5746056645360209</v>
      </c>
      <c r="L129">
        <v>5.1803535909814764</v>
      </c>
      <c r="M129" s="5">
        <v>5.9948726358572353</v>
      </c>
      <c r="N129" s="6">
        <v>6.6345135608953063</v>
      </c>
      <c r="O129" s="6">
        <v>7.1270087927515453</v>
      </c>
      <c r="P129" s="6">
        <v>7.5183884703156147</v>
      </c>
      <c r="Q129" s="7">
        <v>7.8351396315513631</v>
      </c>
      <c r="R129">
        <v>8.090447998040883</v>
      </c>
      <c r="S129">
        <v>8.290751081385368</v>
      </c>
      <c r="T129">
        <v>8.4392537087015</v>
      </c>
      <c r="U129">
        <v>8.537590599381625</v>
      </c>
      <c r="V129">
        <v>8.5865851219968192</v>
      </c>
    </row>
    <row r="130" spans="1:22" ht="15.75" thickBot="1">
      <c r="A130" s="11">
        <v>2000</v>
      </c>
      <c r="B130" t="s">
        <v>19</v>
      </c>
      <c r="C130" s="12">
        <v>3.6688062434472997</v>
      </c>
      <c r="D130" s="13">
        <v>3.6987443425638582</v>
      </c>
      <c r="E130" s="13">
        <v>3.760080010718946</v>
      </c>
      <c r="F130" s="13">
        <v>3.8558816837173389</v>
      </c>
      <c r="G130" s="14">
        <v>3.9911434014913443</v>
      </c>
      <c r="H130">
        <v>4.1732926518215958</v>
      </c>
      <c r="I130">
        <v>4.4128615587615387</v>
      </c>
      <c r="J130">
        <v>4.7239944638012741</v>
      </c>
      <c r="K130">
        <v>5.1232590268596638</v>
      </c>
      <c r="L130">
        <v>5.6212492068295443</v>
      </c>
      <c r="M130" s="12">
        <v>6.1922683200681936</v>
      </c>
      <c r="N130" s="13">
        <v>6.7138213881140238</v>
      </c>
      <c r="O130" s="13">
        <v>7.1565940303192042</v>
      </c>
      <c r="P130" s="13">
        <v>7.5251157473121468</v>
      </c>
      <c r="Q130" s="14">
        <v>7.8289297530915443</v>
      </c>
      <c r="R130">
        <v>8.0753666079653534</v>
      </c>
      <c r="S130">
        <v>8.2690418490611766</v>
      </c>
      <c r="T130">
        <v>8.4126594679702595</v>
      </c>
      <c r="U130">
        <v>8.5077451789020984</v>
      </c>
      <c r="V130">
        <v>8.5551118334796854</v>
      </c>
    </row>
    <row r="131" spans="1:22">
      <c r="A131" s="11">
        <v>1000</v>
      </c>
      <c r="B131" t="s">
        <v>20</v>
      </c>
      <c r="C131">
        <v>4.1760710597637347</v>
      </c>
      <c r="D131">
        <v>4.207796208015651</v>
      </c>
      <c r="E131">
        <v>4.2724377492184624</v>
      </c>
      <c r="F131">
        <v>4.3724342158421727</v>
      </c>
      <c r="G131">
        <v>4.5115632182941763</v>
      </c>
      <c r="H131" s="2">
        <v>4.6950026382531833</v>
      </c>
      <c r="I131" s="3">
        <v>4.9291742951543007</v>
      </c>
      <c r="J131" s="3">
        <v>5.220885939793213</v>
      </c>
      <c r="K131" s="3">
        <v>5.5746563858880807</v>
      </c>
      <c r="L131" s="4">
        <v>5.9862242764270066</v>
      </c>
      <c r="M131">
        <v>6.4311295245732101</v>
      </c>
      <c r="N131">
        <v>6.8593930346994636</v>
      </c>
      <c r="O131">
        <v>7.2442778872722675</v>
      </c>
      <c r="P131">
        <v>7.5775478670798693</v>
      </c>
      <c r="Q131">
        <v>7.8588777194538189</v>
      </c>
      <c r="R131" s="2">
        <v>8.0901223018699024</v>
      </c>
      <c r="S131" s="3">
        <v>8.2731844540638022</v>
      </c>
      <c r="T131" s="3">
        <v>8.4094746359418338</v>
      </c>
      <c r="U131" s="3">
        <v>8.4999049250912595</v>
      </c>
      <c r="V131" s="4">
        <v>8.5450013047173794</v>
      </c>
    </row>
    <row r="132" spans="1:22" ht="15.75" thickBot="1">
      <c r="A132" s="15">
        <v>2</v>
      </c>
      <c r="B132" t="s">
        <v>21</v>
      </c>
      <c r="C132">
        <v>4.6580363121863231</v>
      </c>
      <c r="D132">
        <v>4.6901653149869666</v>
      </c>
      <c r="E132">
        <v>4.7552764745823364</v>
      </c>
      <c r="F132">
        <v>4.8550581454972557</v>
      </c>
      <c r="G132">
        <v>4.9919656962773598</v>
      </c>
      <c r="H132" s="5">
        <v>5.1690215823746337</v>
      </c>
      <c r="I132" s="6">
        <v>5.3893163578850878</v>
      </c>
      <c r="J132" s="6">
        <v>5.6549085084026425</v>
      </c>
      <c r="K132" s="6">
        <v>5.9646914121947887</v>
      </c>
      <c r="L132" s="7">
        <v>6.3109898839004952</v>
      </c>
      <c r="M132">
        <v>6.6761414379963426</v>
      </c>
      <c r="N132">
        <v>7.0344413565632804</v>
      </c>
      <c r="O132">
        <v>7.3667281230901436</v>
      </c>
      <c r="P132">
        <v>7.6626392420648193</v>
      </c>
      <c r="Q132">
        <v>7.9176753344307835</v>
      </c>
      <c r="R132" s="5">
        <v>8.1302905564602757</v>
      </c>
      <c r="S132" s="6">
        <v>8.3001626020659192</v>
      </c>
      <c r="T132" s="6">
        <v>8.4273727339482285</v>
      </c>
      <c r="U132" s="6">
        <v>8.5120771583645016</v>
      </c>
      <c r="V132" s="7">
        <v>8.5543981720796474</v>
      </c>
    </row>
    <row r="133" spans="1:22" ht="15.75" thickBot="1">
      <c r="A133" s="9">
        <v>7.6999999999999999E-2</v>
      </c>
      <c r="B133" t="s">
        <v>114</v>
      </c>
      <c r="C133">
        <v>5.109279656725171</v>
      </c>
      <c r="D133">
        <v>5.1407732409221669</v>
      </c>
      <c r="E133">
        <v>5.2042828528153979</v>
      </c>
      <c r="F133">
        <v>5.3007936857510423</v>
      </c>
      <c r="G133">
        <v>5.4316073288455948</v>
      </c>
      <c r="H133" s="5">
        <v>5.5980495570298956</v>
      </c>
      <c r="I133" s="6">
        <v>5.8009353950789144</v>
      </c>
      <c r="J133" s="6">
        <v>6.0396695475845172</v>
      </c>
      <c r="K133" s="6">
        <v>6.3109152386097849</v>
      </c>
      <c r="L133" s="7">
        <v>6.6070603643819465</v>
      </c>
      <c r="M133">
        <v>6.9154576395578369</v>
      </c>
      <c r="N133">
        <v>7.220338546428561</v>
      </c>
      <c r="O133">
        <v>7.5080334763806782</v>
      </c>
      <c r="P133">
        <v>7.769064673969643</v>
      </c>
      <c r="Q133">
        <v>7.9976807317096092</v>
      </c>
      <c r="R133" s="5">
        <v>8.1906486219984362</v>
      </c>
      <c r="S133" s="6">
        <v>8.346215456249908</v>
      </c>
      <c r="T133" s="6">
        <v>8.4634372883292599</v>
      </c>
      <c r="U133" s="6">
        <v>8.5418034861745085</v>
      </c>
      <c r="V133" s="7">
        <v>8.5810451128131735</v>
      </c>
    </row>
    <row r="134" spans="1:22">
      <c r="A134" s="16">
        <v>0</v>
      </c>
      <c r="B134" t="s">
        <v>113</v>
      </c>
      <c r="C134">
        <v>5.5264630709984788</v>
      </c>
      <c r="D134">
        <v>5.5566249110882637</v>
      </c>
      <c r="E134">
        <v>5.6171926115811477</v>
      </c>
      <c r="F134">
        <v>5.7085801936941287</v>
      </c>
      <c r="G134">
        <v>5.8312075473619949</v>
      </c>
      <c r="H134" s="5">
        <v>5.9852154118662817</v>
      </c>
      <c r="I134" s="6">
        <v>6.1700215174460746</v>
      </c>
      <c r="J134" s="6">
        <v>6.3836976372445147</v>
      </c>
      <c r="K134" s="6">
        <v>6.6222253511775726</v>
      </c>
      <c r="L134" s="7">
        <v>6.8788717474268983</v>
      </c>
      <c r="M134">
        <v>7.1441975344729816</v>
      </c>
      <c r="N134">
        <v>7.4072878436263014</v>
      </c>
      <c r="O134">
        <v>7.6579849109165226</v>
      </c>
      <c r="P134">
        <v>7.8882284889875605</v>
      </c>
      <c r="Q134">
        <v>8.0922516362339589</v>
      </c>
      <c r="R134" s="5">
        <v>8.2661767057845879</v>
      </c>
      <c r="S134" s="6">
        <v>8.4074837973742582</v>
      </c>
      <c r="T134" s="6">
        <v>8.5145677432836333</v>
      </c>
      <c r="U134" s="6">
        <v>8.5864315308290511</v>
      </c>
      <c r="V134" s="7">
        <v>8.6224964623507336</v>
      </c>
    </row>
    <row r="135" spans="1:22" ht="15.75" thickBot="1">
      <c r="A135" s="11">
        <v>0</v>
      </c>
      <c r="B135" t="s">
        <v>112</v>
      </c>
      <c r="C135">
        <v>5.9079095943876929</v>
      </c>
      <c r="D135">
        <v>5.9363373399602839</v>
      </c>
      <c r="E135">
        <v>5.9932276967430171</v>
      </c>
      <c r="F135">
        <v>6.0785787717928788</v>
      </c>
      <c r="G135">
        <v>6.192202219979082</v>
      </c>
      <c r="H135" s="12">
        <v>6.3334859890723569</v>
      </c>
      <c r="I135" s="13">
        <v>6.5010660649813348</v>
      </c>
      <c r="J135" s="13">
        <v>6.6924286000952211</v>
      </c>
      <c r="K135" s="13">
        <v>6.9035191465875441</v>
      </c>
      <c r="L135" s="14">
        <v>7.1285222959668104</v>
      </c>
      <c r="M135">
        <v>7.3600480137198003</v>
      </c>
      <c r="N135">
        <v>7.5898878792909317</v>
      </c>
      <c r="O135">
        <v>7.8101316475230442</v>
      </c>
      <c r="P135">
        <v>8.0139945362035938</v>
      </c>
      <c r="Q135">
        <v>8.1961288353522601</v>
      </c>
      <c r="R135" s="12">
        <v>8.3525571353115051</v>
      </c>
      <c r="S135" s="13">
        <v>8.4804380025638633</v>
      </c>
      <c r="T135" s="13">
        <v>8.577808623248325</v>
      </c>
      <c r="U135" s="13">
        <v>8.6433706799313565</v>
      </c>
      <c r="V135" s="14">
        <v>8.6763371817255681</v>
      </c>
    </row>
    <row r="136" spans="1:22">
      <c r="A136" s="11">
        <v>1</v>
      </c>
      <c r="B136" t="s">
        <v>111</v>
      </c>
      <c r="C136">
        <v>6.2532301832141863</v>
      </c>
      <c r="D136">
        <v>6.2797470160070974</v>
      </c>
      <c r="E136">
        <v>6.3326752650382954</v>
      </c>
      <c r="F136">
        <v>6.4117419431934328</v>
      </c>
      <c r="G136">
        <v>6.5163820760852493</v>
      </c>
      <c r="H136">
        <v>6.6455548535108422</v>
      </c>
      <c r="I136">
        <v>6.7975127577039691</v>
      </c>
      <c r="J136">
        <v>6.9695560336678248</v>
      </c>
      <c r="K136">
        <v>7.1578362002221247</v>
      </c>
      <c r="L136">
        <v>7.3573059371184195</v>
      </c>
      <c r="M136">
        <v>7.5619190499836098</v>
      </c>
      <c r="N136">
        <v>7.7651145810421083</v>
      </c>
      <c r="O136">
        <v>7.9604560535293585</v>
      </c>
      <c r="P136">
        <v>8.1421644610083526</v>
      </c>
      <c r="Q136">
        <v>8.3054062857629969</v>
      </c>
      <c r="R136">
        <v>8.4463548817156475</v>
      </c>
      <c r="S136">
        <v>8.5621121536272291</v>
      </c>
      <c r="T136">
        <v>8.6505739168326805</v>
      </c>
      <c r="U136">
        <v>8.7102931900933616</v>
      </c>
      <c r="V136">
        <v>8.7403686547589992</v>
      </c>
    </row>
    <row r="137" spans="1:22" ht="15.75" thickBot="1">
      <c r="A137" s="15">
        <v>1</v>
      </c>
      <c r="B137" t="s">
        <v>110</v>
      </c>
      <c r="C137">
        <v>6.5630229398005193</v>
      </c>
      <c r="D137">
        <v>6.5876077473784038</v>
      </c>
      <c r="E137">
        <v>6.6365924330545241</v>
      </c>
      <c r="F137">
        <v>6.7095551173237702</v>
      </c>
      <c r="G137">
        <v>6.8057361291050604</v>
      </c>
      <c r="H137">
        <v>6.9238968676558663</v>
      </c>
      <c r="I137">
        <v>7.0621561732099289</v>
      </c>
      <c r="J137">
        <v>7.217835912566958</v>
      </c>
      <c r="K137">
        <v>7.3873635631074208</v>
      </c>
      <c r="L137">
        <v>7.5662894766869258</v>
      </c>
      <c r="M137">
        <v>7.7494648701406081</v>
      </c>
      <c r="N137">
        <v>7.9313785220728557</v>
      </c>
      <c r="O137">
        <v>8.1065743196914717</v>
      </c>
      <c r="P137">
        <v>8.2700240989279852</v>
      </c>
      <c r="Q137">
        <v>8.4173717255427629</v>
      </c>
      <c r="R137">
        <v>8.5450359564745142</v>
      </c>
      <c r="S137">
        <v>8.6502062931195773</v>
      </c>
      <c r="T137">
        <v>8.7307787743324461</v>
      </c>
      <c r="U137">
        <v>8.7852712847931063</v>
      </c>
      <c r="V137">
        <v>8.8127447061003465</v>
      </c>
    </row>
    <row r="138" spans="1:22">
      <c r="A138">
        <f>A142</f>
        <v>0</v>
      </c>
      <c r="B138" t="s">
        <v>27</v>
      </c>
      <c r="C138">
        <v>6.8386479873536583</v>
      </c>
      <c r="D138">
        <v>6.8613725173719002</v>
      </c>
      <c r="E138">
        <v>6.9066085986216503</v>
      </c>
      <c r="F138">
        <v>6.9738856539855947</v>
      </c>
      <c r="G138">
        <v>7.0623906358957962</v>
      </c>
      <c r="H138">
        <v>7.1708531104456865</v>
      </c>
      <c r="I138">
        <v>7.2974187450138635</v>
      </c>
      <c r="J138">
        <v>7.4395398014596594</v>
      </c>
      <c r="K138">
        <v>7.5939202460559141</v>
      </c>
      <c r="L138">
        <v>7.7565544811557521</v>
      </c>
      <c r="M138">
        <v>7.9228840566670904</v>
      </c>
      <c r="N138">
        <v>8.0880620174056563</v>
      </c>
      <c r="O138">
        <v>8.2472708062671209</v>
      </c>
      <c r="P138">
        <v>8.3960160310554741</v>
      </c>
      <c r="Q138">
        <v>8.5303374135944221</v>
      </c>
      <c r="R138">
        <v>8.6469186420704798</v>
      </c>
      <c r="S138">
        <v>8.7431111551281866</v>
      </c>
      <c r="T138">
        <v>8.8169019756187712</v>
      </c>
      <c r="U138">
        <v>8.8668559655231238</v>
      </c>
      <c r="V138">
        <v>8.8920559519362268</v>
      </c>
    </row>
    <row r="139" spans="1:22">
      <c r="A139" s="9">
        <v>0</v>
      </c>
      <c r="B139" t="s">
        <v>28</v>
      </c>
      <c r="C139">
        <v>10</v>
      </c>
      <c r="D139">
        <v>10</v>
      </c>
      <c r="E139">
        <v>10</v>
      </c>
      <c r="F139">
        <v>10</v>
      </c>
      <c r="G139">
        <v>10</v>
      </c>
      <c r="H139">
        <v>10</v>
      </c>
      <c r="I139">
        <v>10</v>
      </c>
      <c r="J139">
        <v>10</v>
      </c>
      <c r="K139">
        <v>10</v>
      </c>
      <c r="L139">
        <v>10</v>
      </c>
      <c r="M139">
        <v>10</v>
      </c>
      <c r="N139">
        <v>10</v>
      </c>
      <c r="O139">
        <v>10</v>
      </c>
      <c r="P139">
        <v>10</v>
      </c>
      <c r="Q139">
        <v>10</v>
      </c>
      <c r="R139">
        <v>10</v>
      </c>
      <c r="S139">
        <v>10</v>
      </c>
      <c r="T139">
        <v>10</v>
      </c>
      <c r="U139">
        <v>10</v>
      </c>
      <c r="V139">
        <v>10</v>
      </c>
    </row>
    <row r="140" spans="1:22">
      <c r="A140" t="s">
        <v>109</v>
      </c>
      <c r="B140" t="s">
        <v>108</v>
      </c>
      <c r="C140" s="6"/>
      <c r="D140" s="6"/>
      <c r="E140" s="6"/>
      <c r="F140" s="6"/>
      <c r="G140" s="6"/>
      <c r="H140" s="6"/>
      <c r="K140" s="6"/>
      <c r="L140" s="6"/>
      <c r="M140" s="6">
        <v>0.125</v>
      </c>
      <c r="N140">
        <f t="shared" ref="N140:V140" si="13">M140+0.25</f>
        <v>0.375</v>
      </c>
      <c r="O140">
        <f t="shared" si="13"/>
        <v>0.625</v>
      </c>
      <c r="P140">
        <f t="shared" si="13"/>
        <v>0.875</v>
      </c>
      <c r="Q140">
        <f t="shared" si="13"/>
        <v>1.125</v>
      </c>
      <c r="R140">
        <f t="shared" si="13"/>
        <v>1.375</v>
      </c>
      <c r="S140">
        <f t="shared" si="13"/>
        <v>1.625</v>
      </c>
      <c r="T140">
        <f t="shared" si="13"/>
        <v>1.875</v>
      </c>
      <c r="U140">
        <f t="shared" si="13"/>
        <v>2.125</v>
      </c>
      <c r="V140">
        <f t="shared" si="13"/>
        <v>2.375</v>
      </c>
    </row>
    <row r="141" spans="1:22">
      <c r="A141">
        <v>0</v>
      </c>
      <c r="B141" t="s">
        <v>0</v>
      </c>
      <c r="C141" s="6" t="s">
        <v>62</v>
      </c>
      <c r="D141" s="6"/>
      <c r="E141" s="6"/>
      <c r="F141" s="6"/>
      <c r="G141" s="6"/>
      <c r="H141" s="6"/>
      <c r="I141" s="6" t="s">
        <v>107</v>
      </c>
      <c r="K141" s="6"/>
      <c r="M141">
        <v>6.2830556945449478</v>
      </c>
      <c r="N141">
        <v>6.4733533570720363</v>
      </c>
      <c r="O141">
        <v>6.7453706118718602</v>
      </c>
      <c r="P141">
        <v>7.0320860494258524</v>
      </c>
      <c r="Q141">
        <v>7.300139260156346</v>
      </c>
      <c r="R141">
        <v>7.533640738893828</v>
      </c>
      <c r="S141">
        <v>7.7249758605457037</v>
      </c>
      <c r="T141">
        <v>7.8704160483032553</v>
      </c>
      <c r="U141">
        <v>7.9681047777771337</v>
      </c>
      <c r="V141">
        <v>8.017135440180045</v>
      </c>
    </row>
    <row r="142" spans="1:22">
      <c r="A142">
        <f>A141*A129*A129</f>
        <v>0</v>
      </c>
      <c r="C142" s="6"/>
      <c r="G142" s="6"/>
      <c r="H142" s="6"/>
      <c r="I142" s="6" t="s">
        <v>106</v>
      </c>
      <c r="M142">
        <v>7.7629109543720256</v>
      </c>
      <c r="N142">
        <v>8.0025439089245065</v>
      </c>
      <c r="O142">
        <v>8.343635868264208</v>
      </c>
      <c r="P142">
        <v>8.701642125738795</v>
      </c>
      <c r="Q142">
        <v>9.0350618176045465</v>
      </c>
      <c r="R142">
        <v>9.3245498572041328</v>
      </c>
      <c r="S142">
        <v>9.561127271609017</v>
      </c>
      <c r="T142">
        <v>9.7405885154980609</v>
      </c>
      <c r="U142">
        <v>9.8609540365828288</v>
      </c>
      <c r="V142">
        <v>9.9213144674673295</v>
      </c>
    </row>
    <row r="143" spans="1:22">
      <c r="A143">
        <v>1</v>
      </c>
      <c r="B143" t="s">
        <v>31</v>
      </c>
      <c r="C143" s="6"/>
      <c r="F143" s="6"/>
      <c r="G143" s="6"/>
      <c r="H143" s="6"/>
      <c r="I143" s="6" t="s">
        <v>105</v>
      </c>
      <c r="J143" s="6"/>
      <c r="K143" s="6"/>
      <c r="L143" s="6"/>
      <c r="M143">
        <v>5.8740674871060552</v>
      </c>
      <c r="N143">
        <v>6.0426290901530137</v>
      </c>
      <c r="O143">
        <v>6.28244558345349</v>
      </c>
      <c r="P143">
        <v>6.5339647597878283</v>
      </c>
      <c r="Q143">
        <v>6.7679891503139125</v>
      </c>
      <c r="R143">
        <v>6.9709696291547001</v>
      </c>
      <c r="S143">
        <v>7.1366848213090321</v>
      </c>
      <c r="T143">
        <v>7.2622814369636002</v>
      </c>
      <c r="U143">
        <v>7.3464622597764864</v>
      </c>
      <c r="V143">
        <v>7.3886587461933484</v>
      </c>
    </row>
    <row r="144" spans="1:22">
      <c r="A144">
        <f>AO128/10</f>
        <v>0</v>
      </c>
      <c r="C144" s="6"/>
      <c r="D144" s="6"/>
      <c r="E144" s="6"/>
      <c r="F144" s="6"/>
      <c r="G144" s="6"/>
      <c r="H144" s="6"/>
      <c r="I144" s="21" t="s">
        <v>105</v>
      </c>
      <c r="J144" s="21"/>
      <c r="K144" s="6"/>
      <c r="L144" s="6"/>
      <c r="M144">
        <v>6.9880092270204637</v>
      </c>
      <c r="N144">
        <v>7.1937692996165525</v>
      </c>
      <c r="O144">
        <v>7.4855099143917796</v>
      </c>
      <c r="P144">
        <v>7.790438789271545</v>
      </c>
      <c r="Q144">
        <v>8.0732687006039505</v>
      </c>
      <c r="R144">
        <v>8.3179184802648969</v>
      </c>
      <c r="S144">
        <v>8.5172121865462191</v>
      </c>
      <c r="T144">
        <v>8.6680011968107848</v>
      </c>
      <c r="U144">
        <v>8.768945608282289</v>
      </c>
      <c r="V144">
        <v>8.8195088068225793</v>
      </c>
    </row>
    <row r="145" spans="1:22">
      <c r="I145" s="21" t="s">
        <v>104</v>
      </c>
      <c r="M145">
        <f t="shared" ref="M145:V145" si="14">(M142-M141)/0.5</f>
        <v>2.9597105196541555</v>
      </c>
      <c r="N145">
        <f t="shared" si="14"/>
        <v>3.0583811037049404</v>
      </c>
      <c r="O145">
        <f t="shared" si="14"/>
        <v>3.1965305127846957</v>
      </c>
      <c r="P145">
        <f t="shared" si="14"/>
        <v>3.3391121526258853</v>
      </c>
      <c r="Q145">
        <f t="shared" si="14"/>
        <v>3.4698451148964011</v>
      </c>
      <c r="R145">
        <f t="shared" si="14"/>
        <v>3.5818182366206095</v>
      </c>
      <c r="S145">
        <f t="shared" si="14"/>
        <v>3.6723028221266265</v>
      </c>
      <c r="T145">
        <f t="shared" si="14"/>
        <v>3.7403449343896114</v>
      </c>
      <c r="U145">
        <f t="shared" si="14"/>
        <v>3.7856985176113902</v>
      </c>
      <c r="V145">
        <f t="shared" si="14"/>
        <v>3.808358054574569</v>
      </c>
    </row>
    <row r="146" spans="1:22">
      <c r="I146" t="s">
        <v>103</v>
      </c>
      <c r="M146">
        <f t="shared" ref="M146:V146" si="15">(M144-M143)/0.5</f>
        <v>2.227883479828817</v>
      </c>
      <c r="N146">
        <f t="shared" si="15"/>
        <v>2.3022804189270776</v>
      </c>
      <c r="O146">
        <f t="shared" si="15"/>
        <v>2.4061286618765791</v>
      </c>
      <c r="P146">
        <f t="shared" si="15"/>
        <v>2.5129480589674333</v>
      </c>
      <c r="Q146">
        <f t="shared" si="15"/>
        <v>2.6105591005800761</v>
      </c>
      <c r="R146">
        <f t="shared" si="15"/>
        <v>2.6938977022203936</v>
      </c>
      <c r="S146">
        <f t="shared" si="15"/>
        <v>2.761054730474374</v>
      </c>
      <c r="T146">
        <f t="shared" si="15"/>
        <v>2.8114395196943693</v>
      </c>
      <c r="U146">
        <f t="shared" si="15"/>
        <v>2.8449666970116052</v>
      </c>
      <c r="V146">
        <f t="shared" si="15"/>
        <v>2.8617001212584618</v>
      </c>
    </row>
    <row r="147" spans="1:22">
      <c r="I147" t="s">
        <v>102</v>
      </c>
    </row>
    <row r="151" spans="1:22">
      <c r="J151" t="s">
        <v>101</v>
      </c>
    </row>
    <row r="152" spans="1:22">
      <c r="J152" t="s">
        <v>100</v>
      </c>
    </row>
    <row r="159" spans="1:22">
      <c r="B159" t="s">
        <v>99</v>
      </c>
    </row>
    <row r="160" spans="1:22">
      <c r="A160" t="s">
        <v>98</v>
      </c>
    </row>
    <row r="161" spans="3:12">
      <c r="C161" t="s">
        <v>97</v>
      </c>
      <c r="D161" t="s">
        <v>0</v>
      </c>
      <c r="E161" t="s">
        <v>0</v>
      </c>
      <c r="H161" t="s">
        <v>96</v>
      </c>
      <c r="I161" t="s">
        <v>96</v>
      </c>
      <c r="J161" t="s">
        <v>0</v>
      </c>
    </row>
    <row r="162" spans="3:12">
      <c r="C162">
        <v>0.06</v>
      </c>
      <c r="D162">
        <v>8.1999999999999993</v>
      </c>
      <c r="E162">
        <v>18</v>
      </c>
      <c r="H162">
        <f>D162/(0.04/C162)</f>
        <v>12.299999999999997</v>
      </c>
      <c r="I162">
        <f>E162/(0.04/C162)</f>
        <v>26.999999999999996</v>
      </c>
      <c r="J162">
        <f>10*(I162-H162)</f>
        <v>147</v>
      </c>
      <c r="L162" t="s">
        <v>95</v>
      </c>
    </row>
    <row r="163" spans="3:12">
      <c r="C163">
        <v>0.2</v>
      </c>
      <c r="D163">
        <v>2.8</v>
      </c>
      <c r="E163">
        <v>6.3</v>
      </c>
      <c r="H163">
        <f>D163/(0.04/C163)</f>
        <v>14</v>
      </c>
      <c r="I163">
        <f>E163/(0.04/C163)</f>
        <v>31.5</v>
      </c>
      <c r="J163">
        <f>10*(I163-H163)</f>
        <v>175</v>
      </c>
      <c r="L163" t="s">
        <v>94</v>
      </c>
    </row>
    <row r="164" spans="3:12">
      <c r="C164">
        <v>0.28000000000000003</v>
      </c>
      <c r="D164">
        <v>2.1</v>
      </c>
      <c r="E164">
        <v>4.5</v>
      </c>
      <c r="H164">
        <f>D164/(0.04/C164)</f>
        <v>14.700000000000001</v>
      </c>
      <c r="I164">
        <f>E164/(0.04/C164)</f>
        <v>31.5</v>
      </c>
      <c r="J164">
        <f>10*(I164-H164)</f>
        <v>167.99999999999997</v>
      </c>
      <c r="L164" t="s">
        <v>93</v>
      </c>
    </row>
  </sheetData>
  <conditionalFormatting sqref="C4:V18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28:V42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49:V63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70:V84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91:V105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125:V139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I129"/>
  <sheetViews>
    <sheetView topLeftCell="F20" workbookViewId="0">
      <selection activeCell="AH25" sqref="Y25:AH25"/>
    </sheetView>
  </sheetViews>
  <sheetFormatPr defaultRowHeight="15"/>
  <cols>
    <col min="3" max="22" width="4.140625" customWidth="1"/>
  </cols>
  <sheetData>
    <row r="1" spans="1:22">
      <c r="A1" t="s">
        <v>155</v>
      </c>
    </row>
    <row r="2" spans="1:22" ht="15.75" thickBot="1"/>
    <row r="3" spans="1:22">
      <c r="A3">
        <v>10</v>
      </c>
      <c r="B3" t="s">
        <v>15</v>
      </c>
      <c r="C3" s="2">
        <v>0.33751718016081966</v>
      </c>
      <c r="D3" s="3">
        <v>0.33751718016081966</v>
      </c>
      <c r="E3" s="3">
        <v>0.33751718016081966</v>
      </c>
      <c r="F3" s="3">
        <v>0.33751718016081966</v>
      </c>
      <c r="G3" s="4">
        <v>0.33751718016081966</v>
      </c>
      <c r="H3">
        <v>0.33751718016081966</v>
      </c>
      <c r="I3">
        <v>0.33751718016081966</v>
      </c>
      <c r="J3">
        <v>0.33751718016081966</v>
      </c>
      <c r="K3">
        <v>0.33751718016081966</v>
      </c>
      <c r="L3">
        <v>0.33751718016081966</v>
      </c>
      <c r="M3" s="2">
        <v>20</v>
      </c>
      <c r="N3" s="3">
        <v>20</v>
      </c>
      <c r="O3" s="3">
        <v>20</v>
      </c>
      <c r="P3" s="3">
        <v>20</v>
      </c>
      <c r="Q3" s="4">
        <v>20</v>
      </c>
      <c r="R3">
        <v>20</v>
      </c>
      <c r="S3">
        <v>20</v>
      </c>
      <c r="T3">
        <v>20</v>
      </c>
      <c r="U3">
        <v>20</v>
      </c>
      <c r="V3">
        <v>20</v>
      </c>
    </row>
    <row r="4" spans="1:22">
      <c r="A4">
        <v>6.5</v>
      </c>
      <c r="B4" t="s">
        <v>16</v>
      </c>
      <c r="C4" s="5">
        <v>2.4585064253196172</v>
      </c>
      <c r="D4" s="6">
        <v>2.4734391022980939</v>
      </c>
      <c r="E4" s="6">
        <v>2.5058427690302283</v>
      </c>
      <c r="F4" s="6">
        <v>2.5615927476244815</v>
      </c>
      <c r="G4" s="7">
        <v>2.6519751197808299</v>
      </c>
      <c r="H4">
        <v>2.7984597363453219</v>
      </c>
      <c r="I4">
        <v>3.0441650704391372</v>
      </c>
      <c r="J4">
        <v>3.4839690601523867</v>
      </c>
      <c r="K4">
        <v>4.3523038877988558</v>
      </c>
      <c r="L4">
        <v>6.3073548376195152</v>
      </c>
      <c r="M4" s="5">
        <v>11.442911885924563</v>
      </c>
      <c r="N4" s="6">
        <v>15.920007991932147</v>
      </c>
      <c r="O4" s="6">
        <v>17.653225236792295</v>
      </c>
      <c r="P4" s="6">
        <v>18.434652943380566</v>
      </c>
      <c r="Q4" s="7">
        <v>18.834510571898033</v>
      </c>
      <c r="R4">
        <v>19.058586370600491</v>
      </c>
      <c r="S4">
        <v>19.191125995403244</v>
      </c>
      <c r="T4">
        <v>19.270610650555316</v>
      </c>
      <c r="U4">
        <v>19.315989966099327</v>
      </c>
      <c r="V4">
        <v>19.336695024393634</v>
      </c>
    </row>
    <row r="5" spans="1:22">
      <c r="A5">
        <v>6.7041668550174052</v>
      </c>
      <c r="B5" s="8">
        <v>-15</v>
      </c>
      <c r="C5" s="5">
        <v>4.3953262440886736</v>
      </c>
      <c r="D5" s="6">
        <v>4.4230387750663684</v>
      </c>
      <c r="E5" s="6">
        <v>4.4827744741186279</v>
      </c>
      <c r="F5" s="6">
        <v>4.584281469079512</v>
      </c>
      <c r="G5" s="7">
        <v>4.7454830807618684</v>
      </c>
      <c r="H5">
        <v>4.9980621809571524</v>
      </c>
      <c r="I5">
        <v>5.3985050876411993</v>
      </c>
      <c r="J5">
        <v>6.049449409099938</v>
      </c>
      <c r="K5">
        <v>7.1369904621056719</v>
      </c>
      <c r="L5">
        <v>8.9691240776429684</v>
      </c>
      <c r="M5" s="5">
        <v>11.836694918794716</v>
      </c>
      <c r="N5" s="6">
        <v>14.533738737206876</v>
      </c>
      <c r="O5" s="6">
        <v>16.227777948698971</v>
      </c>
      <c r="P5" s="6">
        <v>17.230725185033172</v>
      </c>
      <c r="Q5" s="7">
        <v>17.830810933843992</v>
      </c>
      <c r="R5">
        <v>18.198692400201814</v>
      </c>
      <c r="S5">
        <v>18.427939729992818</v>
      </c>
      <c r="T5">
        <v>18.569704584223206</v>
      </c>
      <c r="U5">
        <v>18.65209808563279</v>
      </c>
      <c r="V5">
        <v>18.690045571572423</v>
      </c>
    </row>
    <row r="6" spans="1:22" ht="15.75" thickBot="1">
      <c r="A6" s="9">
        <v>5.0000000000000001E-3</v>
      </c>
      <c r="B6" t="s">
        <v>17</v>
      </c>
      <c r="C6" s="5">
        <v>6.1130215370094092</v>
      </c>
      <c r="D6" s="6">
        <v>6.1499317672195337</v>
      </c>
      <c r="E6" s="6">
        <v>6.2287647881550718</v>
      </c>
      <c r="F6" s="6">
        <v>6.3605245719335093</v>
      </c>
      <c r="G6" s="7">
        <v>6.564390561208735</v>
      </c>
      <c r="H6">
        <v>6.8715352566070083</v>
      </c>
      <c r="I6">
        <v>7.3309661034882438</v>
      </c>
      <c r="J6">
        <v>8.0165672782807764</v>
      </c>
      <c r="K6">
        <v>9.0289140926523199</v>
      </c>
      <c r="L6">
        <v>10.466729716486276</v>
      </c>
      <c r="M6" s="5">
        <v>12.299327220976814</v>
      </c>
      <c r="N6" s="6">
        <v>14.078878595567312</v>
      </c>
      <c r="O6" s="6">
        <v>15.443368289358956</v>
      </c>
      <c r="P6" s="6">
        <v>16.394189831280961</v>
      </c>
      <c r="Q6" s="7">
        <v>17.033803061642235</v>
      </c>
      <c r="R6">
        <v>17.458809957274877</v>
      </c>
      <c r="S6">
        <v>17.738378943491778</v>
      </c>
      <c r="T6">
        <v>17.917517645185065</v>
      </c>
      <c r="U6">
        <v>18.023980180252448</v>
      </c>
      <c r="V6">
        <v>18.073618179093113</v>
      </c>
    </row>
    <row r="7" spans="1:22">
      <c r="A7" s="10">
        <v>0.5</v>
      </c>
      <c r="B7" t="s">
        <v>18</v>
      </c>
      <c r="C7" s="5">
        <v>7.5947037614923705</v>
      </c>
      <c r="D7" s="6">
        <v>7.6367967649638153</v>
      </c>
      <c r="E7" s="6">
        <v>7.7257854222490208</v>
      </c>
      <c r="F7" s="6">
        <v>7.8718853877044177</v>
      </c>
      <c r="G7" s="7">
        <v>8.0919397310986838</v>
      </c>
      <c r="H7">
        <v>8.4110983350948594</v>
      </c>
      <c r="I7">
        <v>8.8643066958623358</v>
      </c>
      <c r="J7">
        <v>9.4954860272747101</v>
      </c>
      <c r="K7">
        <v>10.348947171069598</v>
      </c>
      <c r="L7">
        <v>11.442275010590294</v>
      </c>
      <c r="M7" s="5">
        <v>12.710623036181943</v>
      </c>
      <c r="N7" s="6">
        <v>13.958387119695882</v>
      </c>
      <c r="O7" s="6">
        <v>15.011943367419249</v>
      </c>
      <c r="P7" s="6">
        <v>15.823698384033932</v>
      </c>
      <c r="Q7" s="7">
        <v>16.417859133627886</v>
      </c>
      <c r="R7">
        <v>16.839360855702612</v>
      </c>
      <c r="S7">
        <v>17.13037734726187</v>
      </c>
      <c r="T7">
        <v>17.323359527485739</v>
      </c>
      <c r="U7">
        <v>17.440687087195752</v>
      </c>
      <c r="V7">
        <v>17.496104572485606</v>
      </c>
    </row>
    <row r="8" spans="1:22" ht="15.75" thickBot="1">
      <c r="A8" s="11">
        <v>2000</v>
      </c>
      <c r="B8" t="s">
        <v>19</v>
      </c>
      <c r="C8" s="12">
        <v>8.8380500781418156</v>
      </c>
      <c r="D8" s="13">
        <v>8.8817015274362614</v>
      </c>
      <c r="E8" s="13">
        <v>8.9730522997293711</v>
      </c>
      <c r="F8" s="13">
        <v>9.1204483255992397</v>
      </c>
      <c r="G8" s="14">
        <v>9.3369204482256549</v>
      </c>
      <c r="H8">
        <v>9.6403820968009732</v>
      </c>
      <c r="I8">
        <v>10.052873885824983</v>
      </c>
      <c r="J8">
        <v>10.59730169615198</v>
      </c>
      <c r="K8">
        <v>11.289108587588238</v>
      </c>
      <c r="L8">
        <v>12.120412574190849</v>
      </c>
      <c r="M8" s="12">
        <v>13.039778175757412</v>
      </c>
      <c r="N8" s="13">
        <v>13.949253770348145</v>
      </c>
      <c r="O8" s="13">
        <v>14.757369037662194</v>
      </c>
      <c r="P8" s="13">
        <v>15.420792267989683</v>
      </c>
      <c r="Q8" s="14">
        <v>15.936462678178158</v>
      </c>
      <c r="R8">
        <v>16.321437363505083</v>
      </c>
      <c r="S8">
        <v>16.598244590488438</v>
      </c>
      <c r="T8">
        <v>16.78747577400533</v>
      </c>
      <c r="U8">
        <v>16.904967266576133</v>
      </c>
      <c r="V8">
        <v>16.961149818780822</v>
      </c>
    </row>
    <row r="9" spans="1:22">
      <c r="A9" s="11">
        <v>1000</v>
      </c>
      <c r="B9" t="s">
        <v>20</v>
      </c>
      <c r="C9">
        <v>9.8515820909800222</v>
      </c>
      <c r="D9">
        <v>9.8940158926274968</v>
      </c>
      <c r="E9">
        <v>9.9819823130166334</v>
      </c>
      <c r="F9">
        <v>10.121680947526091</v>
      </c>
      <c r="G9">
        <v>10.32229257600039</v>
      </c>
      <c r="H9" s="2">
        <v>10.595447165996266</v>
      </c>
      <c r="I9" s="3">
        <v>10.953751320559979</v>
      </c>
      <c r="J9" s="3">
        <v>11.407590597920166</v>
      </c>
      <c r="K9" s="3">
        <v>11.959430604498433</v>
      </c>
      <c r="L9" s="4">
        <v>12.595891013544986</v>
      </c>
      <c r="M9">
        <v>13.281197400837035</v>
      </c>
      <c r="N9">
        <v>13.960864736358129</v>
      </c>
      <c r="O9">
        <v>14.582639634733344</v>
      </c>
      <c r="P9">
        <v>15.114514858654976</v>
      </c>
      <c r="Q9">
        <v>15.546015562139512</v>
      </c>
      <c r="R9" s="2">
        <v>15.880990282612338</v>
      </c>
      <c r="S9" s="3">
        <v>16.12990024877082</v>
      </c>
      <c r="T9" s="3">
        <v>16.304501985265826</v>
      </c>
      <c r="U9" s="3">
        <v>16.414921898983817</v>
      </c>
      <c r="V9" s="4">
        <v>16.468306911889069</v>
      </c>
    </row>
    <row r="10" spans="1:22" ht="15.75" thickBot="1">
      <c r="A10" s="15">
        <v>2</v>
      </c>
      <c r="B10" t="s">
        <v>21</v>
      </c>
      <c r="C10">
        <v>10.65108200239437</v>
      </c>
      <c r="D10">
        <v>10.690489735479705</v>
      </c>
      <c r="E10">
        <v>10.771495711606809</v>
      </c>
      <c r="F10">
        <v>10.898354319374995</v>
      </c>
      <c r="G10">
        <v>11.077039447399105</v>
      </c>
      <c r="H10" s="5">
        <v>11.314493515127035</v>
      </c>
      <c r="I10" s="6">
        <v>11.617192025289</v>
      </c>
      <c r="J10" s="6">
        <v>11.988737681973175</v>
      </c>
      <c r="K10" s="6">
        <v>12.426447153950825</v>
      </c>
      <c r="L10" s="7">
        <v>12.917675578916839</v>
      </c>
      <c r="M10">
        <v>13.43803951672483</v>
      </c>
      <c r="N10">
        <v>13.954763403098891</v>
      </c>
      <c r="O10">
        <v>14.435955857288654</v>
      </c>
      <c r="P10">
        <v>14.859025915478352</v>
      </c>
      <c r="Q10">
        <v>15.212958203322865</v>
      </c>
      <c r="R10" s="5">
        <v>15.495997814815553</v>
      </c>
      <c r="S10" s="6">
        <v>15.711890441368027</v>
      </c>
      <c r="T10" s="6">
        <v>15.866579814682863</v>
      </c>
      <c r="U10" s="6">
        <v>15.965938341605801</v>
      </c>
      <c r="V10" s="7">
        <v>16.014431469139581</v>
      </c>
    </row>
    <row r="11" spans="1:22" ht="15.75" thickBot="1">
      <c r="A11" s="9">
        <v>1</v>
      </c>
      <c r="B11" t="s">
        <v>22</v>
      </c>
      <c r="C11">
        <v>11.256444293423584</v>
      </c>
      <c r="D11">
        <v>11.291887636133911</v>
      </c>
      <c r="E11">
        <v>11.36421245984117</v>
      </c>
      <c r="F11">
        <v>11.476126082737292</v>
      </c>
      <c r="G11">
        <v>11.631214099126653</v>
      </c>
      <c r="H11" s="5">
        <v>11.83323038047201</v>
      </c>
      <c r="I11" s="6">
        <v>12.084957496883479</v>
      </c>
      <c r="J11" s="6">
        <v>12.386592291039262</v>
      </c>
      <c r="K11" s="6">
        <v>12.733828918546836</v>
      </c>
      <c r="L11" s="7">
        <v>13.116233173735644</v>
      </c>
      <c r="M11">
        <v>13.516999387600885</v>
      </c>
      <c r="N11">
        <v>13.91519923314995</v>
      </c>
      <c r="O11">
        <v>14.290293448379417</v>
      </c>
      <c r="P11">
        <v>14.626352216376478</v>
      </c>
      <c r="Q11">
        <v>14.913822838131567</v>
      </c>
      <c r="R11" s="5">
        <v>15.148951436586525</v>
      </c>
      <c r="S11" s="6">
        <v>15.332028311408546</v>
      </c>
      <c r="T11" s="6">
        <v>15.465476300542667</v>
      </c>
      <c r="U11" s="6">
        <v>15.552297443559279</v>
      </c>
      <c r="V11" s="7">
        <v>15.595007734609572</v>
      </c>
    </row>
    <row r="12" spans="1:22" ht="15.75" thickBot="1">
      <c r="A12" s="16">
        <v>0</v>
      </c>
      <c r="B12" t="s">
        <v>23</v>
      </c>
      <c r="C12">
        <v>11.689121076559914</v>
      </c>
      <c r="D12">
        <v>11.720338181125342</v>
      </c>
      <c r="E12">
        <v>11.783644775920202</v>
      </c>
      <c r="F12">
        <v>11.880622513037983</v>
      </c>
      <c r="G12">
        <v>12.013212014954096</v>
      </c>
      <c r="H12" s="5">
        <v>12.183138587396373</v>
      </c>
      <c r="I12" s="6">
        <v>12.391092168883057</v>
      </c>
      <c r="J12" s="6">
        <v>12.635705848203768</v>
      </c>
      <c r="K12" s="6">
        <v>12.912514815338559</v>
      </c>
      <c r="L12" s="7">
        <v>13.213271046151155</v>
      </c>
      <c r="M12">
        <v>13.526127814955325</v>
      </c>
      <c r="N12">
        <v>13.837055213433398</v>
      </c>
      <c r="O12">
        <v>14.132206189130034</v>
      </c>
      <c r="P12">
        <v>14.400169548812652</v>
      </c>
      <c r="Q12">
        <v>14.633161366808418</v>
      </c>
      <c r="R12" s="5">
        <v>14.827016998762067</v>
      </c>
      <c r="S12" s="6">
        <v>14.980402511546849</v>
      </c>
      <c r="T12" s="6">
        <v>15.093750348425022</v>
      </c>
      <c r="U12" s="6">
        <v>15.168265098678825</v>
      </c>
      <c r="V12" s="7">
        <v>15.205159538687774</v>
      </c>
    </row>
    <row r="13" spans="1:22" ht="15.75" thickBot="1">
      <c r="A13" s="16">
        <v>0</v>
      </c>
      <c r="B13" t="s">
        <v>24</v>
      </c>
      <c r="C13">
        <v>11.970190562380465</v>
      </c>
      <c r="D13">
        <v>11.997389102160739</v>
      </c>
      <c r="E13">
        <v>12.052264513958846</v>
      </c>
      <c r="F13">
        <v>12.135635990675725</v>
      </c>
      <c r="G13">
        <v>12.248382194709274</v>
      </c>
      <c r="H13" s="12">
        <v>12.391011822078863</v>
      </c>
      <c r="I13" s="13">
        <v>12.563102725849914</v>
      </c>
      <c r="J13" s="13">
        <v>12.762674002077095</v>
      </c>
      <c r="K13" s="13">
        <v>12.985630282094441</v>
      </c>
      <c r="L13" s="14">
        <v>13.225495391188794</v>
      </c>
      <c r="M13">
        <v>13.473670503817603</v>
      </c>
      <c r="N13">
        <v>13.720322291281597</v>
      </c>
      <c r="O13">
        <v>13.955706341456887</v>
      </c>
      <c r="P13">
        <v>14.171441410025803</v>
      </c>
      <c r="Q13">
        <v>14.361288338863593</v>
      </c>
      <c r="R13" s="12">
        <v>14.521300489024103</v>
      </c>
      <c r="S13" s="13">
        <v>14.649488252660774</v>
      </c>
      <c r="T13" s="13">
        <v>14.745240069974408</v>
      </c>
      <c r="U13" s="13">
        <v>14.808709433046294</v>
      </c>
      <c r="V13" s="14">
        <v>14.840298324981681</v>
      </c>
    </row>
    <row r="14" spans="1:22">
      <c r="A14" s="16">
        <v>0</v>
      </c>
      <c r="B14" t="s">
        <v>25</v>
      </c>
      <c r="C14">
        <v>12.118995603289509</v>
      </c>
      <c r="D14">
        <v>12.142674875407286</v>
      </c>
      <c r="E14">
        <v>12.190257279344216</v>
      </c>
      <c r="F14">
        <v>12.262081665290527</v>
      </c>
      <c r="G14">
        <v>12.35838670698052</v>
      </c>
      <c r="H14">
        <v>12.479000081896173</v>
      </c>
      <c r="I14">
        <v>12.622960935857211</v>
      </c>
      <c r="J14">
        <v>12.788134911497771</v>
      </c>
      <c r="K14">
        <v>12.970918112234878</v>
      </c>
      <c r="L14">
        <v>13.166152510453301</v>
      </c>
      <c r="M14">
        <v>13.367359776058599</v>
      </c>
      <c r="N14">
        <v>13.567314858991276</v>
      </c>
      <c r="O14">
        <v>13.758836623032012</v>
      </c>
      <c r="P14">
        <v>13.935554959373995</v>
      </c>
      <c r="Q14">
        <v>14.092428382037628</v>
      </c>
      <c r="R14">
        <v>14.225917461964652</v>
      </c>
      <c r="S14">
        <v>14.333857374081587</v>
      </c>
      <c r="T14">
        <v>14.415145949476729</v>
      </c>
      <c r="U14">
        <v>14.469370281053365</v>
      </c>
      <c r="V14">
        <v>14.496465832620705</v>
      </c>
    </row>
    <row r="15" spans="1:22" ht="15.75" thickBot="1">
      <c r="A15" s="15">
        <v>0</v>
      </c>
      <c r="B15" t="s">
        <v>26</v>
      </c>
      <c r="C15">
        <v>12.152262335360671</v>
      </c>
      <c r="D15">
        <v>12.173077969336465</v>
      </c>
      <c r="E15">
        <v>12.214785419470294</v>
      </c>
      <c r="F15">
        <v>12.277451433046</v>
      </c>
      <c r="G15">
        <v>12.360968445272475</v>
      </c>
      <c r="H15">
        <v>12.464826240221928</v>
      </c>
      <c r="I15">
        <v>12.587850413379343</v>
      </c>
      <c r="J15">
        <v>12.727956607401278</v>
      </c>
      <c r="K15">
        <v>12.881987008532494</v>
      </c>
      <c r="L15">
        <v>13.045700789901232</v>
      </c>
      <c r="M15">
        <v>13.213968990493525</v>
      </c>
      <c r="N15">
        <v>13.381169362720666</v>
      </c>
      <c r="O15">
        <v>13.541702022769023</v>
      </c>
      <c r="P15">
        <v>13.690492597855721</v>
      </c>
      <c r="Q15">
        <v>13.82335606319992</v>
      </c>
      <c r="R15">
        <v>13.937156279937019</v>
      </c>
      <c r="S15">
        <v>14.029770136091431</v>
      </c>
      <c r="T15">
        <v>14.099914890466763</v>
      </c>
      <c r="U15">
        <v>14.146913455530358</v>
      </c>
      <c r="V15">
        <v>14.170464314530578</v>
      </c>
    </row>
    <row r="16" spans="1:22">
      <c r="A16">
        <v>4.0000000000000002E-4</v>
      </c>
      <c r="B16" t="s">
        <v>27</v>
      </c>
      <c r="C16">
        <v>12.08360385091737</v>
      </c>
      <c r="D16">
        <v>12.102272286703046</v>
      </c>
      <c r="E16">
        <v>12.139618882840185</v>
      </c>
      <c r="F16">
        <v>12.195592144861967</v>
      </c>
      <c r="G16">
        <v>12.269944820356118</v>
      </c>
      <c r="H16">
        <v>12.362052299473524</v>
      </c>
      <c r="I16">
        <v>12.470712256110088</v>
      </c>
      <c r="J16">
        <v>12.593966670077522</v>
      </c>
      <c r="K16">
        <v>12.728996632862522</v>
      </c>
      <c r="L16">
        <v>12.872138568179029</v>
      </c>
      <c r="M16">
        <v>13.019050404951786</v>
      </c>
      <c r="N16">
        <v>13.165016849355869</v>
      </c>
      <c r="O16">
        <v>13.30533590258784</v>
      </c>
      <c r="P16">
        <v>13.435697321413368</v>
      </c>
      <c r="Q16">
        <v>13.55246747780056</v>
      </c>
      <c r="R16">
        <v>13.652831617788316</v>
      </c>
      <c r="S16">
        <v>13.734792050728402</v>
      </c>
      <c r="T16">
        <v>13.797057581829069</v>
      </c>
      <c r="U16">
        <v>13.838876308124178</v>
      </c>
      <c r="V16">
        <v>13.859863208734231</v>
      </c>
    </row>
    <row r="17" spans="1:35">
      <c r="A17" s="9">
        <v>0</v>
      </c>
      <c r="B17" t="s">
        <v>28</v>
      </c>
      <c r="C17">
        <v>10</v>
      </c>
      <c r="D17">
        <v>10</v>
      </c>
      <c r="E17">
        <v>10</v>
      </c>
      <c r="F17">
        <v>10</v>
      </c>
      <c r="G17">
        <v>10</v>
      </c>
      <c r="H17">
        <v>10</v>
      </c>
      <c r="I17">
        <v>10</v>
      </c>
      <c r="J17">
        <v>10</v>
      </c>
      <c r="K17">
        <v>10</v>
      </c>
      <c r="L17">
        <v>10</v>
      </c>
      <c r="M17">
        <v>10</v>
      </c>
      <c r="N17">
        <v>10</v>
      </c>
      <c r="O17">
        <v>10</v>
      </c>
      <c r="P17">
        <v>10</v>
      </c>
      <c r="Q17">
        <v>10</v>
      </c>
      <c r="R17">
        <v>10</v>
      </c>
      <c r="S17">
        <v>10</v>
      </c>
      <c r="T17">
        <v>10</v>
      </c>
      <c r="U17">
        <v>10</v>
      </c>
      <c r="V17">
        <v>10</v>
      </c>
    </row>
    <row r="18" spans="1:35">
      <c r="A18" s="9">
        <v>5.0000000000000001E-3</v>
      </c>
      <c r="B18" t="s">
        <v>29</v>
      </c>
      <c r="C18">
        <v>-4.75</v>
      </c>
      <c r="D18">
        <v>-4.25</v>
      </c>
      <c r="E18">
        <v>-3.75</v>
      </c>
      <c r="F18">
        <v>-3.25</v>
      </c>
      <c r="G18">
        <v>-2.75</v>
      </c>
      <c r="H18">
        <v>-2.25</v>
      </c>
      <c r="I18">
        <v>-1.75</v>
      </c>
      <c r="J18">
        <v>-1.25</v>
      </c>
      <c r="K18">
        <v>-0.75</v>
      </c>
      <c r="L18">
        <v>-0.25</v>
      </c>
      <c r="M18" s="6">
        <v>0.25</v>
      </c>
      <c r="N18">
        <v>0.75</v>
      </c>
      <c r="O18">
        <v>1.25</v>
      </c>
      <c r="P18">
        <v>1.75</v>
      </c>
      <c r="Q18">
        <v>2.25</v>
      </c>
      <c r="R18">
        <v>2.75</v>
      </c>
      <c r="S18">
        <v>3.25</v>
      </c>
      <c r="T18">
        <v>3.75</v>
      </c>
      <c r="U18">
        <v>4.25</v>
      </c>
      <c r="V18">
        <v>4.75</v>
      </c>
      <c r="Y18" s="1">
        <f>15*2*218*24/1000</f>
        <v>156.96</v>
      </c>
      <c r="Z18" s="1" t="s">
        <v>160</v>
      </c>
    </row>
    <row r="19" spans="1:35">
      <c r="B19" t="s">
        <v>0</v>
      </c>
      <c r="C19" s="6">
        <v>-8.48395698063519</v>
      </c>
      <c r="D19" s="6">
        <v>-8.5436876885490971</v>
      </c>
      <c r="E19" s="6">
        <v>-8.6733023554776345</v>
      </c>
      <c r="F19" s="6">
        <v>-8.8963022698546474</v>
      </c>
      <c r="G19" s="6">
        <v>-9.2578317584800409</v>
      </c>
      <c r="H19" s="6">
        <v>-9.8437702247380088</v>
      </c>
      <c r="I19" s="6">
        <v>-10.82659156111327</v>
      </c>
      <c r="J19" s="6">
        <v>-12.585807519966268</v>
      </c>
      <c r="K19" s="6">
        <v>-16.059146830552145</v>
      </c>
      <c r="L19" s="6">
        <v>-23.879350629834782</v>
      </c>
      <c r="M19" s="6">
        <v>0.67778915755052971</v>
      </c>
      <c r="N19" s="6">
        <v>16.319968032271412</v>
      </c>
      <c r="O19" s="6">
        <v>9.3870990528308198</v>
      </c>
      <c r="P19" s="6">
        <v>6.2613882264777345</v>
      </c>
      <c r="Q19" s="6">
        <v>4.6619577124078688</v>
      </c>
      <c r="R19" s="6">
        <v>3.7656545175980369</v>
      </c>
      <c r="S19" s="6">
        <v>3.2354960183870247</v>
      </c>
      <c r="T19" s="6">
        <v>2.9175573977787366</v>
      </c>
      <c r="U19" s="6">
        <v>2.7360401356026927</v>
      </c>
      <c r="V19" s="6">
        <v>2.6532199024254624</v>
      </c>
      <c r="Y19" s="1">
        <f>SUM(Z20:AF20)/(1-Y25)</f>
        <v>37.341300465565688</v>
      </c>
      <c r="Z19" s="1" t="s">
        <v>159</v>
      </c>
    </row>
    <row r="20" spans="1:35">
      <c r="A20" s="17">
        <v>1.9801980198019802E-2</v>
      </c>
      <c r="B20">
        <v>1</v>
      </c>
      <c r="C20" s="6"/>
      <c r="D20" t="s">
        <v>30</v>
      </c>
      <c r="G20" s="6"/>
      <c r="I20" s="6">
        <v>26.418583857415484</v>
      </c>
      <c r="K20">
        <v>29.022749915125321</v>
      </c>
      <c r="M20">
        <v>2.981089338026921</v>
      </c>
      <c r="N20">
        <v>74.944698491990863</v>
      </c>
      <c r="O20">
        <v>45.315388683970937</v>
      </c>
      <c r="P20">
        <v>31.679826900296728</v>
      </c>
      <c r="Q20">
        <v>24.50830164049151</v>
      </c>
      <c r="R20">
        <v>20.36203961116157</v>
      </c>
      <c r="S20">
        <v>17.831224545246936</v>
      </c>
      <c r="T20">
        <v>16.269727404193141</v>
      </c>
      <c r="U20">
        <v>15.357851501269797</v>
      </c>
      <c r="V20">
        <v>14.935690457506412</v>
      </c>
      <c r="Y20">
        <f>M20*Y25</f>
        <v>0.56640697422511499</v>
      </c>
      <c r="Z20">
        <f t="shared" ref="Z20:AF20" si="0">N20*Z25</f>
        <v>12.740598743638447</v>
      </c>
      <c r="AA20">
        <f t="shared" si="0"/>
        <v>6.7973083025956402</v>
      </c>
      <c r="AB20">
        <f t="shared" si="0"/>
        <v>4.1183774970385745</v>
      </c>
      <c r="AC20">
        <f t="shared" si="0"/>
        <v>2.6959131804540659</v>
      </c>
      <c r="AD20">
        <f t="shared" si="0"/>
        <v>1.8325835650045412</v>
      </c>
      <c r="AE20">
        <f t="shared" si="0"/>
        <v>1.2481857181672857</v>
      </c>
      <c r="AF20">
        <f t="shared" si="0"/>
        <v>0.81348637020965708</v>
      </c>
    </row>
    <row r="21" spans="1:35">
      <c r="A21">
        <v>0</v>
      </c>
      <c r="B21" t="s">
        <v>31</v>
      </c>
      <c r="C21" s="6"/>
      <c r="D21" t="s">
        <v>32</v>
      </c>
      <c r="F21" s="6"/>
      <c r="G21" s="6"/>
      <c r="H21" s="6"/>
      <c r="I21" s="6"/>
      <c r="J21" s="6"/>
      <c r="K21" s="6"/>
      <c r="L21" s="6"/>
      <c r="M21">
        <v>3.6465459310438226</v>
      </c>
      <c r="N21">
        <v>95.788729105485302</v>
      </c>
      <c r="O21">
        <v>61.205986851788808</v>
      </c>
      <c r="P21">
        <v>45.236885716138787</v>
      </c>
      <c r="Q21">
        <v>36.762565855601537</v>
      </c>
      <c r="R21">
        <v>31.797527561993803</v>
      </c>
      <c r="S21">
        <v>28.720128693175088</v>
      </c>
      <c r="T21">
        <v>26.792887618348562</v>
      </c>
      <c r="U21">
        <v>25.653480900708391</v>
      </c>
      <c r="V21">
        <v>25.121703542878471</v>
      </c>
    </row>
    <row r="22" spans="1:35">
      <c r="C22" s="6"/>
      <c r="F22" s="6"/>
      <c r="G22" s="6"/>
      <c r="H22" s="6"/>
      <c r="I22" s="6"/>
      <c r="J22" s="6"/>
      <c r="K22" s="6"/>
      <c r="L22" s="6"/>
    </row>
    <row r="23" spans="1:35">
      <c r="C23" s="6"/>
      <c r="F23" s="6"/>
      <c r="G23" s="6"/>
      <c r="H23" s="6"/>
      <c r="I23" s="6"/>
      <c r="J23" s="6"/>
      <c r="K23" s="6"/>
      <c r="L23" s="6"/>
    </row>
    <row r="24" spans="1:35" ht="15.75" thickBot="1">
      <c r="A24" t="s">
        <v>156</v>
      </c>
      <c r="C24" s="6"/>
      <c r="F24" s="6"/>
      <c r="G24" s="6"/>
      <c r="H24" s="6"/>
      <c r="I24" s="6"/>
      <c r="J24" s="6"/>
      <c r="K24" s="6"/>
      <c r="L24" s="6"/>
      <c r="AB24">
        <f>SUM(Z26:AH26)/(1-Y25)</f>
        <v>10.357874275815488</v>
      </c>
      <c r="AC24" t="s">
        <v>158</v>
      </c>
    </row>
    <row r="25" spans="1:35">
      <c r="A25">
        <v>10</v>
      </c>
      <c r="B25" t="s">
        <v>15</v>
      </c>
      <c r="C25" s="2">
        <v>0</v>
      </c>
      <c r="D25" s="3">
        <v>0</v>
      </c>
      <c r="E25" s="3">
        <v>0</v>
      </c>
      <c r="F25" s="3">
        <v>0</v>
      </c>
      <c r="G25" s="4">
        <v>0</v>
      </c>
      <c r="H25">
        <v>0</v>
      </c>
      <c r="I25">
        <v>0</v>
      </c>
      <c r="J25">
        <v>0</v>
      </c>
      <c r="K25">
        <v>0</v>
      </c>
      <c r="L25">
        <v>0</v>
      </c>
      <c r="M25" s="2">
        <v>20</v>
      </c>
      <c r="N25" s="3">
        <v>20</v>
      </c>
      <c r="O25" s="3">
        <v>20</v>
      </c>
      <c r="P25" s="3">
        <v>20</v>
      </c>
      <c r="Q25" s="4">
        <v>20</v>
      </c>
      <c r="R25">
        <v>20</v>
      </c>
      <c r="S25">
        <v>20</v>
      </c>
      <c r="T25">
        <v>20</v>
      </c>
      <c r="U25">
        <v>20</v>
      </c>
      <c r="V25">
        <v>20</v>
      </c>
      <c r="Y25">
        <v>0.19</v>
      </c>
      <c r="Z25">
        <v>0.17</v>
      </c>
      <c r="AA25">
        <v>0.15</v>
      </c>
      <c r="AB25">
        <v>0.13</v>
      </c>
      <c r="AC25">
        <v>0.11</v>
      </c>
      <c r="AD25">
        <v>0.09</v>
      </c>
      <c r="AE25">
        <v>7.0000000000000007E-2</v>
      </c>
      <c r="AF25">
        <v>0.05</v>
      </c>
      <c r="AG25">
        <v>0.03</v>
      </c>
      <c r="AH25">
        <v>0.01</v>
      </c>
      <c r="AI25" t="s">
        <v>157</v>
      </c>
    </row>
    <row r="26" spans="1:35">
      <c r="A26">
        <v>6.5</v>
      </c>
      <c r="B26" t="s">
        <v>16</v>
      </c>
      <c r="C26" s="5">
        <v>0.92921826623958381</v>
      </c>
      <c r="D26" s="6">
        <v>0.95138757638672244</v>
      </c>
      <c r="E26" s="6">
        <v>0.9983011241607026</v>
      </c>
      <c r="F26" s="6">
        <v>1.0758917254997065</v>
      </c>
      <c r="G26" s="7">
        <v>1.1954791530427171</v>
      </c>
      <c r="H26">
        <v>1.3784257263170334</v>
      </c>
      <c r="I26">
        <v>1.6672722073442978</v>
      </c>
      <c r="J26">
        <v>2.1548414230028405</v>
      </c>
      <c r="K26">
        <v>3.0686644016843654</v>
      </c>
      <c r="L26">
        <v>5.0429657908228931</v>
      </c>
      <c r="M26" s="5">
        <v>10.082992113425878</v>
      </c>
      <c r="N26" s="6">
        <v>14.995807067110379</v>
      </c>
      <c r="O26" s="6">
        <v>16.926315539953467</v>
      </c>
      <c r="P26" s="6">
        <v>17.821192266926403</v>
      </c>
      <c r="Q26" s="7">
        <v>18.297582097610189</v>
      </c>
      <c r="R26">
        <v>18.577351935242056</v>
      </c>
      <c r="S26">
        <v>18.751042597732109</v>
      </c>
      <c r="T26">
        <v>18.85993799956216</v>
      </c>
      <c r="U26">
        <v>18.924363603187075</v>
      </c>
      <c r="V26">
        <v>18.954443722127287</v>
      </c>
      <c r="Y26">
        <f>Y$25*Y43</f>
        <v>0.1492460592830957</v>
      </c>
      <c r="Z26">
        <f t="shared" ref="Z26:AH26" si="1">Z$25*Z43</f>
        <v>3.4028511943649429</v>
      </c>
      <c r="AA26">
        <f t="shared" si="1"/>
        <v>1.8442106760279193</v>
      </c>
      <c r="AB26">
        <f t="shared" si="1"/>
        <v>1.1329800211982706</v>
      </c>
      <c r="AC26">
        <f t="shared" si="1"/>
        <v>0.749063877051517</v>
      </c>
      <c r="AD26">
        <f t="shared" si="1"/>
        <v>0.51215330331285969</v>
      </c>
      <c r="AE26">
        <f t="shared" si="1"/>
        <v>0.34970807263500947</v>
      </c>
      <c r="AF26">
        <f t="shared" si="1"/>
        <v>0.22801240008756807</v>
      </c>
      <c r="AG26">
        <f t="shared" si="1"/>
        <v>0.12907636761755101</v>
      </c>
      <c r="AH26">
        <f t="shared" si="1"/>
        <v>4.1822251114908511E-2</v>
      </c>
    </row>
    <row r="27" spans="1:35">
      <c r="A27">
        <v>9.2112331406394219</v>
      </c>
      <c r="B27" s="8">
        <v>-15</v>
      </c>
      <c r="C27" s="5">
        <v>1.8362669495612118</v>
      </c>
      <c r="D27" s="6">
        <v>1.8780306421949744</v>
      </c>
      <c r="E27" s="6">
        <v>1.9659249214164733</v>
      </c>
      <c r="F27" s="6">
        <v>2.109786350795539</v>
      </c>
      <c r="G27" s="7">
        <v>2.3275988852910663</v>
      </c>
      <c r="H27">
        <v>2.6509512680789351</v>
      </c>
      <c r="I27">
        <v>3.1358214002335938</v>
      </c>
      <c r="J27">
        <v>3.8834287973646249</v>
      </c>
      <c r="K27">
        <v>5.0768500946223503</v>
      </c>
      <c r="L27">
        <v>7.0202063176624749</v>
      </c>
      <c r="M27" s="5">
        <v>10.013826662687819</v>
      </c>
      <c r="N27" s="6">
        <v>12.973920284472229</v>
      </c>
      <c r="O27" s="6">
        <v>14.888262527344773</v>
      </c>
      <c r="P27" s="6">
        <v>16.060871144307423</v>
      </c>
      <c r="Q27" s="7">
        <v>16.791783908155796</v>
      </c>
      <c r="R27">
        <v>17.260782768450156</v>
      </c>
      <c r="S27">
        <v>17.566880180599895</v>
      </c>
      <c r="T27">
        <v>17.764345522770117</v>
      </c>
      <c r="U27">
        <v>17.883072417044968</v>
      </c>
      <c r="V27">
        <v>17.938967289429183</v>
      </c>
    </row>
    <row r="28" spans="1:35" ht="15.75" thickBot="1">
      <c r="A28" s="9">
        <v>5.0000000000000001E-3</v>
      </c>
      <c r="B28" t="s">
        <v>17</v>
      </c>
      <c r="C28" s="5">
        <v>2.7015514011313981</v>
      </c>
      <c r="D28" s="6">
        <v>2.7585425819669909</v>
      </c>
      <c r="E28" s="6">
        <v>2.877581028362739</v>
      </c>
      <c r="F28" s="6">
        <v>3.069729329649753</v>
      </c>
      <c r="G28" s="7">
        <v>3.3541782260925812</v>
      </c>
      <c r="H28">
        <v>3.7619585144876599</v>
      </c>
      <c r="I28">
        <v>4.3416327776766765</v>
      </c>
      <c r="J28">
        <v>5.1662017137779852</v>
      </c>
      <c r="K28">
        <v>6.3351002915849399</v>
      </c>
      <c r="L28">
        <v>7.94718213215915</v>
      </c>
      <c r="M28" s="5">
        <v>9.978187320025393</v>
      </c>
      <c r="N28" s="6">
        <v>11.997784290248612</v>
      </c>
      <c r="O28" s="6">
        <v>13.591942570172275</v>
      </c>
      <c r="P28" s="6">
        <v>14.742245316556261</v>
      </c>
      <c r="Q28" s="7">
        <v>15.547899071211679</v>
      </c>
      <c r="R28">
        <v>16.107114503085395</v>
      </c>
      <c r="S28">
        <v>16.491349289391994</v>
      </c>
      <c r="T28">
        <v>16.747490951459181</v>
      </c>
      <c r="U28">
        <v>16.9046127113353</v>
      </c>
      <c r="V28">
        <v>16.979385188099169</v>
      </c>
    </row>
    <row r="29" spans="1:35">
      <c r="A29" s="10">
        <v>0.5</v>
      </c>
      <c r="B29" t="s">
        <v>18</v>
      </c>
      <c r="C29" s="5">
        <v>3.5098438790715232</v>
      </c>
      <c r="D29" s="6">
        <v>3.5770064629529479</v>
      </c>
      <c r="E29" s="6">
        <v>3.7161264862865422</v>
      </c>
      <c r="F29" s="6">
        <v>3.9373709177437117</v>
      </c>
      <c r="G29" s="7">
        <v>4.257425377130347</v>
      </c>
      <c r="H29">
        <v>4.7010709850801913</v>
      </c>
      <c r="I29">
        <v>5.3025486765594234</v>
      </c>
      <c r="J29">
        <v>6.1046441762476054</v>
      </c>
      <c r="K29">
        <v>7.1501664045282629</v>
      </c>
      <c r="L29">
        <v>8.4552337673230831</v>
      </c>
      <c r="M29" s="5">
        <v>9.9539553551436608</v>
      </c>
      <c r="N29" s="6">
        <v>11.447086154080491</v>
      </c>
      <c r="O29" s="6">
        <v>12.739477324878946</v>
      </c>
      <c r="P29" s="6">
        <v>13.76826766767816</v>
      </c>
      <c r="Q29" s="7">
        <v>14.550451750568392</v>
      </c>
      <c r="R29">
        <v>15.12842608120709</v>
      </c>
      <c r="S29">
        <v>15.543910723312619</v>
      </c>
      <c r="T29">
        <v>15.829655485171269</v>
      </c>
      <c r="U29">
        <v>16.008501492743996</v>
      </c>
      <c r="V29">
        <v>16.094574768092745</v>
      </c>
    </row>
    <row r="30" spans="1:35" ht="15.75" thickBot="1">
      <c r="A30" s="11">
        <v>2000</v>
      </c>
      <c r="B30" t="s">
        <v>19</v>
      </c>
      <c r="C30" s="12">
        <v>4.2509727452357708</v>
      </c>
      <c r="D30" s="13">
        <v>4.3235118761125637</v>
      </c>
      <c r="E30" s="13">
        <v>4.4725465067203345</v>
      </c>
      <c r="F30" s="13">
        <v>4.7062014469681639</v>
      </c>
      <c r="G30" s="14">
        <v>5.0370803464006011</v>
      </c>
      <c r="H30">
        <v>5.4823503358343659</v>
      </c>
      <c r="I30">
        <v>6.0628457268114255</v>
      </c>
      <c r="J30">
        <v>6.7996588644853446</v>
      </c>
      <c r="K30">
        <v>7.7056863312188684</v>
      </c>
      <c r="L30">
        <v>8.7696301198152913</v>
      </c>
      <c r="M30" s="12">
        <v>9.9353131183705425</v>
      </c>
      <c r="N30" s="13">
        <v>11.097126588144516</v>
      </c>
      <c r="O30" s="13">
        <v>12.150611855323945</v>
      </c>
      <c r="P30" s="13">
        <v>13.040895232281242</v>
      </c>
      <c r="Q30" s="14">
        <v>13.757213140693731</v>
      </c>
      <c r="R30">
        <v>14.312226310208755</v>
      </c>
      <c r="S30">
        <v>14.726211002632759</v>
      </c>
      <c r="T30">
        <v>15.018717740264039</v>
      </c>
      <c r="U30">
        <v>15.205161974688615</v>
      </c>
      <c r="V30">
        <v>15.295836592332662</v>
      </c>
    </row>
    <row r="31" spans="1:35">
      <c r="A31" s="11">
        <v>1000</v>
      </c>
      <c r="B31" t="s">
        <v>20</v>
      </c>
      <c r="C31">
        <v>4.9195612415348249</v>
      </c>
      <c r="D31">
        <v>4.9935205500686308</v>
      </c>
      <c r="E31">
        <v>5.1443449770538496</v>
      </c>
      <c r="F31">
        <v>5.3778067750192866</v>
      </c>
      <c r="G31">
        <v>5.7023429815610536</v>
      </c>
      <c r="H31" s="2">
        <v>6.1284030381771926</v>
      </c>
      <c r="I31" s="3">
        <v>6.666823780089624</v>
      </c>
      <c r="J31" s="3">
        <v>7.3254579694377826</v>
      </c>
      <c r="K31" s="3">
        <v>8.1032886777030448</v>
      </c>
      <c r="L31" s="4">
        <v>8.9822860005279921</v>
      </c>
      <c r="M31">
        <v>9.9205391469733364</v>
      </c>
      <c r="N31">
        <v>10.855493962673515</v>
      </c>
      <c r="O31">
        <v>11.724947017028212</v>
      </c>
      <c r="P31">
        <v>12.487487010270247</v>
      </c>
      <c r="Q31">
        <v>13.125278018186791</v>
      </c>
      <c r="R31" s="2">
        <v>13.63705376785205</v>
      </c>
      <c r="S31" s="3">
        <v>14.029987990713904</v>
      </c>
      <c r="T31" s="3">
        <v>14.313841254290113</v>
      </c>
      <c r="U31" s="3">
        <v>14.497590830279362</v>
      </c>
      <c r="V31" s="4">
        <v>14.587771791640726</v>
      </c>
    </row>
    <row r="32" spans="1:35" ht="15.75" thickBot="1">
      <c r="A32" s="15">
        <v>2</v>
      </c>
      <c r="B32" t="s">
        <v>21</v>
      </c>
      <c r="C32">
        <v>5.5141890080596836</v>
      </c>
      <c r="D32">
        <v>5.5866626838747369</v>
      </c>
      <c r="E32">
        <v>5.7335046537856176</v>
      </c>
      <c r="F32">
        <v>5.9583362704746898</v>
      </c>
      <c r="G32">
        <v>6.2660803407497481</v>
      </c>
      <c r="H32" s="5">
        <v>6.6620936269847508</v>
      </c>
      <c r="I32" s="6">
        <v>7.1505869549569843</v>
      </c>
      <c r="J32" s="6">
        <v>7.7320591215379553</v>
      </c>
      <c r="K32" s="6">
        <v>8.3997229728406975</v>
      </c>
      <c r="L32" s="7">
        <v>9.1356846186145884</v>
      </c>
      <c r="M32">
        <v>9.9090620663440045</v>
      </c>
      <c r="N32">
        <v>10.679361659194052</v>
      </c>
      <c r="O32">
        <v>11.406193802360763</v>
      </c>
      <c r="P32">
        <v>12.058826338600458</v>
      </c>
      <c r="Q32">
        <v>12.619356721551412</v>
      </c>
      <c r="R32" s="5">
        <v>13.080721322293609</v>
      </c>
      <c r="S32" s="6">
        <v>13.442844510046553</v>
      </c>
      <c r="T32" s="6">
        <v>13.709067029363377</v>
      </c>
      <c r="U32" s="6">
        <v>13.883586874954281</v>
      </c>
      <c r="V32" s="7">
        <v>13.969886527263032</v>
      </c>
    </row>
    <row r="33" spans="1:34" ht="15.75" thickBot="1">
      <c r="A33" s="9">
        <v>1</v>
      </c>
      <c r="B33" t="s">
        <v>22</v>
      </c>
      <c r="C33">
        <v>6.036341528264427</v>
      </c>
      <c r="D33">
        <v>6.1054349526650009</v>
      </c>
      <c r="E33">
        <v>6.2446731119921814</v>
      </c>
      <c r="F33">
        <v>6.4559517393672481</v>
      </c>
      <c r="G33">
        <v>6.7415469093921141</v>
      </c>
      <c r="H33" s="5">
        <v>7.1033025975298214</v>
      </c>
      <c r="I33" s="6">
        <v>7.5413697125192769</v>
      </c>
      <c r="J33" s="6">
        <v>8.0524670079844558</v>
      </c>
      <c r="K33" s="6">
        <v>8.6278578905309331</v>
      </c>
      <c r="L33" s="7">
        <v>9.2516658502455158</v>
      </c>
      <c r="M33">
        <v>9.9006612554103057</v>
      </c>
      <c r="N33">
        <v>10.546695220519913</v>
      </c>
      <c r="O33">
        <v>11.161638610887952</v>
      </c>
      <c r="P33">
        <v>11.722266238152377</v>
      </c>
      <c r="Q33">
        <v>12.212599626912858</v>
      </c>
      <c r="R33" s="5">
        <v>12.623628711300782</v>
      </c>
      <c r="S33" s="6">
        <v>12.951600120944185</v>
      </c>
      <c r="T33" s="6">
        <v>13.195993902509475</v>
      </c>
      <c r="U33" s="6">
        <v>13.357801538089831</v>
      </c>
      <c r="V33" s="7">
        <v>13.438299340793044</v>
      </c>
    </row>
    <row r="34" spans="1:34" ht="15.75" thickBot="1">
      <c r="A34" s="16">
        <v>0</v>
      </c>
      <c r="B34" t="s">
        <v>23</v>
      </c>
      <c r="C34">
        <v>6.4893989406593109</v>
      </c>
      <c r="D34">
        <v>6.5540608027543037</v>
      </c>
      <c r="E34">
        <v>6.6837994176553073</v>
      </c>
      <c r="F34">
        <v>6.8792489800577989</v>
      </c>
      <c r="G34">
        <v>7.140851273015099</v>
      </c>
      <c r="H34" s="5">
        <v>7.4681984527279806</v>
      </c>
      <c r="I34" s="6">
        <v>7.8591205993869364</v>
      </c>
      <c r="J34" s="6">
        <v>8.3085796154155052</v>
      </c>
      <c r="K34" s="6">
        <v>8.8075740375997249</v>
      </c>
      <c r="L34" s="7">
        <v>9.3424579418594735</v>
      </c>
      <c r="M34">
        <v>9.8952201894364542</v>
      </c>
      <c r="N34">
        <v>10.445117661622815</v>
      </c>
      <c r="O34">
        <v>10.971397488270329</v>
      </c>
      <c r="P34">
        <v>11.455998683082591</v>
      </c>
      <c r="Q34">
        <v>11.885145144841308</v>
      </c>
      <c r="R34" s="5">
        <v>12.249592084577193</v>
      </c>
      <c r="S34" s="6">
        <v>12.543931670642026</v>
      </c>
      <c r="T34" s="6">
        <v>12.765505233328659</v>
      </c>
      <c r="U34" s="6">
        <v>12.913324346463401</v>
      </c>
      <c r="V34" s="7">
        <v>12.987208269731379</v>
      </c>
    </row>
    <row r="35" spans="1:34" ht="15.75" thickBot="1">
      <c r="A35" s="16">
        <v>0</v>
      </c>
      <c r="B35" t="s">
        <v>24</v>
      </c>
      <c r="C35">
        <v>6.8777927335404163</v>
      </c>
      <c r="D35">
        <v>6.9376081423030573</v>
      </c>
      <c r="E35">
        <v>7.0572130174630461</v>
      </c>
      <c r="F35">
        <v>7.2363917309427173</v>
      </c>
      <c r="G35">
        <v>7.4744089895004038</v>
      </c>
      <c r="H35" s="12">
        <v>7.7695175792970792</v>
      </c>
      <c r="I35" s="13">
        <v>8.1183328538217694</v>
      </c>
      <c r="J35" s="13">
        <v>8.5151550522848662</v>
      </c>
      <c r="K35" s="13">
        <v>8.951398937018304</v>
      </c>
      <c r="L35" s="14">
        <v>9.4153699237253914</v>
      </c>
      <c r="M35">
        <v>9.8926421319868876</v>
      </c>
      <c r="N35">
        <v>10.367155981425613</v>
      </c>
      <c r="O35">
        <v>10.822833231098217</v>
      </c>
      <c r="P35">
        <v>11.245184095440818</v>
      </c>
      <c r="Q35">
        <v>11.622388420109358</v>
      </c>
      <c r="R35" s="12">
        <v>11.945661047826668</v>
      </c>
      <c r="S35" s="13">
        <v>12.209027480933541</v>
      </c>
      <c r="T35" s="13">
        <v>12.408769251669341</v>
      </c>
      <c r="U35" s="13">
        <v>12.542780583207197</v>
      </c>
      <c r="V35" s="14">
        <v>12.609999360717008</v>
      </c>
    </row>
    <row r="36" spans="1:34">
      <c r="A36" s="16">
        <v>0</v>
      </c>
      <c r="B36" t="s">
        <v>25</v>
      </c>
      <c r="C36">
        <v>7.2063693267699076</v>
      </c>
      <c r="D36">
        <v>7.2613642242942014</v>
      </c>
      <c r="E36">
        <v>7.3710509872615768</v>
      </c>
      <c r="F36">
        <v>7.5346941443004161</v>
      </c>
      <c r="G36">
        <v>7.7508735813507039</v>
      </c>
      <c r="H36">
        <v>8.0171282266688273</v>
      </c>
      <c r="I36">
        <v>8.329536388727341</v>
      </c>
      <c r="J36">
        <v>8.6823070062169343</v>
      </c>
      <c r="K36">
        <v>9.0674949368670994</v>
      </c>
      <c r="L36">
        <v>9.4749788857538135</v>
      </c>
      <c r="M36">
        <v>9.8928206347026162</v>
      </c>
      <c r="N36">
        <v>10.308029102301905</v>
      </c>
      <c r="O36">
        <v>10.707593560842744</v>
      </c>
      <c r="P36">
        <v>11.079514249585181</v>
      </c>
      <c r="Q36">
        <v>11.413561595119161</v>
      </c>
      <c r="R36">
        <v>11.701634409209781</v>
      </c>
      <c r="S36">
        <v>11.937746157815781</v>
      </c>
      <c r="T36">
        <v>12.11776191401372</v>
      </c>
      <c r="U36">
        <v>12.239027579205395</v>
      </c>
      <c r="V36">
        <v>12.300007434657921</v>
      </c>
    </row>
    <row r="37" spans="1:34" ht="15.75" thickBot="1">
      <c r="A37" s="15">
        <v>0</v>
      </c>
      <c r="B37" t="s">
        <v>26</v>
      </c>
      <c r="C37">
        <v>7.4799492393768512</v>
      </c>
      <c r="D37">
        <v>7.5304266575101346</v>
      </c>
      <c r="E37">
        <v>7.6309307792020613</v>
      </c>
      <c r="F37">
        <v>7.7804584932119427</v>
      </c>
      <c r="G37">
        <v>7.9772611796974449</v>
      </c>
      <c r="H37">
        <v>8.2185835711652206</v>
      </c>
      <c r="I37">
        <v>8.5003756811364664</v>
      </c>
      <c r="J37">
        <v>8.8170398590372958</v>
      </c>
      <c r="K37">
        <v>9.1612931297647098</v>
      </c>
      <c r="L37">
        <v>9.524228258433725</v>
      </c>
      <c r="M37">
        <v>9.8956306291504497</v>
      </c>
      <c r="N37">
        <v>10.264544442547617</v>
      </c>
      <c r="O37">
        <v>10.619995870868216</v>
      </c>
      <c r="P37">
        <v>10.951715957788759</v>
      </c>
      <c r="Q37">
        <v>11.250707512921352</v>
      </c>
      <c r="R37">
        <v>11.509567047980527</v>
      </c>
      <c r="S37">
        <v>11.722559039547059</v>
      </c>
      <c r="T37">
        <v>11.885502880265332</v>
      </c>
      <c r="U37">
        <v>11.995558598177514</v>
      </c>
      <c r="V37">
        <v>12.050993577461197</v>
      </c>
    </row>
    <row r="38" spans="1:34">
      <c r="A38">
        <v>4.0000000000000002E-4</v>
      </c>
      <c r="B38" t="s">
        <v>27</v>
      </c>
      <c r="C38">
        <v>7.7030499995881501</v>
      </c>
      <c r="D38">
        <v>7.7494606527007317</v>
      </c>
      <c r="E38">
        <v>7.8417852439619002</v>
      </c>
      <c r="F38">
        <v>7.9789461342227703</v>
      </c>
      <c r="G38">
        <v>8.1591273369455788</v>
      </c>
      <c r="H38">
        <v>8.3795674602705326</v>
      </c>
      <c r="I38">
        <v>8.63634116793496</v>
      </c>
      <c r="J38">
        <v>8.9241818805975424</v>
      </c>
      <c r="K38">
        <v>9.2364077256379158</v>
      </c>
      <c r="L38">
        <v>9.5650086494908653</v>
      </c>
      <c r="M38">
        <v>9.9009274410446526</v>
      </c>
      <c r="N38">
        <v>10.234520427906849</v>
      </c>
      <c r="O38">
        <v>10.556127782437697</v>
      </c>
      <c r="P38">
        <v>10.856644458193701</v>
      </c>
      <c r="Q38">
        <v>11.127983711591758</v>
      </c>
      <c r="R38">
        <v>11.363365491473379</v>
      </c>
      <c r="S38">
        <v>11.557418333785494</v>
      </c>
      <c r="T38">
        <v>11.706130231353638</v>
      </c>
      <c r="U38">
        <v>11.806708618080807</v>
      </c>
      <c r="V38">
        <v>11.857412961994259</v>
      </c>
    </row>
    <row r="39" spans="1:34">
      <c r="A39" s="9">
        <v>0</v>
      </c>
      <c r="B39" t="s">
        <v>28</v>
      </c>
      <c r="C39">
        <v>10</v>
      </c>
      <c r="D39">
        <v>10</v>
      </c>
      <c r="E39">
        <v>10</v>
      </c>
      <c r="F39">
        <v>10</v>
      </c>
      <c r="G39">
        <v>10</v>
      </c>
      <c r="H39">
        <v>10</v>
      </c>
      <c r="I39">
        <v>10</v>
      </c>
      <c r="J39">
        <v>10</v>
      </c>
      <c r="K39">
        <v>10</v>
      </c>
      <c r="L39">
        <v>10</v>
      </c>
      <c r="M39">
        <v>10</v>
      </c>
      <c r="N39">
        <v>10</v>
      </c>
      <c r="O39">
        <v>10</v>
      </c>
      <c r="P39">
        <v>10</v>
      </c>
      <c r="Q39">
        <v>10</v>
      </c>
      <c r="R39">
        <v>10</v>
      </c>
      <c r="S39">
        <v>10</v>
      </c>
      <c r="T39">
        <v>10</v>
      </c>
      <c r="U39">
        <v>10</v>
      </c>
      <c r="V39">
        <v>10</v>
      </c>
    </row>
    <row r="40" spans="1:34">
      <c r="A40" s="9">
        <v>5.0000000000000001E-3</v>
      </c>
      <c r="B40" t="s">
        <v>29</v>
      </c>
      <c r="C40">
        <v>-4.75</v>
      </c>
      <c r="D40">
        <v>-4.25</v>
      </c>
      <c r="E40">
        <v>-3.75</v>
      </c>
      <c r="F40">
        <v>-3.25</v>
      </c>
      <c r="G40">
        <v>-2.75</v>
      </c>
      <c r="H40">
        <v>-2.25</v>
      </c>
      <c r="I40">
        <v>-1.75</v>
      </c>
      <c r="J40">
        <v>-1.25</v>
      </c>
      <c r="K40">
        <v>-0.75</v>
      </c>
      <c r="L40">
        <v>-0.25</v>
      </c>
      <c r="M40" s="6">
        <v>0.25</v>
      </c>
      <c r="N40">
        <v>0.75</v>
      </c>
      <c r="O40">
        <v>1.25</v>
      </c>
      <c r="P40">
        <v>1.75</v>
      </c>
      <c r="Q40">
        <v>2.25</v>
      </c>
      <c r="R40">
        <v>2.75</v>
      </c>
      <c r="S40">
        <v>3.25</v>
      </c>
      <c r="T40">
        <v>3.75</v>
      </c>
      <c r="U40">
        <v>4.25</v>
      </c>
      <c r="V40">
        <v>4.75</v>
      </c>
      <c r="Y40" s="6">
        <v>0.78550557517418795</v>
      </c>
      <c r="Z40" s="6">
        <v>20.016771731558485</v>
      </c>
      <c r="AA40" s="6">
        <v>12.29473784018613</v>
      </c>
      <c r="AB40" s="6">
        <v>8.7152309322943893</v>
      </c>
      <c r="AC40" s="6">
        <v>6.8096716095592456</v>
      </c>
      <c r="AD40" s="6">
        <v>5.6905922590317743</v>
      </c>
      <c r="AE40" s="6">
        <v>4.9958296090715635</v>
      </c>
      <c r="AF40" s="6">
        <v>4.5602480017513614</v>
      </c>
      <c r="AG40" s="6">
        <v>4.3025455872517</v>
      </c>
      <c r="AH40" s="6">
        <v>4.1822251114908511</v>
      </c>
    </row>
    <row r="41" spans="1:34">
      <c r="B41" t="s">
        <v>0</v>
      </c>
      <c r="C41" s="6">
        <v>-3.7168730649583352</v>
      </c>
      <c r="D41" s="6">
        <v>-3.8055503055468898</v>
      </c>
      <c r="E41" s="6">
        <v>-3.9932044966428104</v>
      </c>
      <c r="F41" s="6">
        <v>-4.3035669019988259</v>
      </c>
      <c r="G41" s="6">
        <v>-4.7819166121708685</v>
      </c>
      <c r="H41" s="6">
        <v>-5.5137029052681337</v>
      </c>
      <c r="I41" s="6">
        <v>-6.6690888293771913</v>
      </c>
      <c r="J41" s="6">
        <v>-8.6193656920113622</v>
      </c>
      <c r="K41" s="6">
        <v>-12.274657606737462</v>
      </c>
      <c r="L41" s="6">
        <v>-20.171863163291572</v>
      </c>
      <c r="M41" s="6">
        <v>0.78550557517418795</v>
      </c>
      <c r="N41" s="6">
        <v>20.016771731558485</v>
      </c>
      <c r="O41" s="6">
        <v>12.29473784018613</v>
      </c>
      <c r="P41" s="6">
        <v>8.7152309322943893</v>
      </c>
      <c r="Q41" s="6">
        <v>6.8096716095592456</v>
      </c>
      <c r="R41" s="6">
        <v>5.6905922590317743</v>
      </c>
      <c r="S41" s="6">
        <v>4.9958296090715635</v>
      </c>
      <c r="T41" s="6">
        <v>4.5602480017513614</v>
      </c>
      <c r="U41" s="6">
        <v>4.3025455872517</v>
      </c>
      <c r="V41" s="6">
        <v>4.1822251114908511</v>
      </c>
    </row>
    <row r="42" spans="1:34">
      <c r="A42" s="17">
        <v>1.9801980198019802E-2</v>
      </c>
      <c r="B42">
        <v>1</v>
      </c>
      <c r="C42" s="6"/>
      <c r="D42" t="s">
        <v>30</v>
      </c>
      <c r="G42" s="6"/>
      <c r="I42" s="6">
        <v>37.85375564724059</v>
      </c>
      <c r="K42">
        <v>41.603093449856026</v>
      </c>
      <c r="M42">
        <v>4.1097154237016982</v>
      </c>
      <c r="N42">
        <v>104.72579945493361</v>
      </c>
      <c r="O42">
        <v>64.324307731816077</v>
      </c>
      <c r="P42">
        <v>45.596401809710279</v>
      </c>
      <c r="Q42">
        <v>35.626549078215085</v>
      </c>
      <c r="R42">
        <v>29.7715431889693</v>
      </c>
      <c r="S42">
        <v>26.136554684166171</v>
      </c>
      <c r="T42">
        <v>23.857597359085251</v>
      </c>
      <c r="U42">
        <v>22.509301511428898</v>
      </c>
      <c r="V42">
        <v>21.87978623037959</v>
      </c>
      <c r="Y42" s="6">
        <v>0.25</v>
      </c>
      <c r="Z42">
        <v>0.75</v>
      </c>
      <c r="AA42">
        <v>1.25</v>
      </c>
      <c r="AB42">
        <v>1.75</v>
      </c>
      <c r="AC42">
        <v>2.25</v>
      </c>
      <c r="AD42">
        <v>2.75</v>
      </c>
      <c r="AE42">
        <v>3.25</v>
      </c>
      <c r="AF42">
        <v>3.75</v>
      </c>
      <c r="AG42">
        <v>4.25</v>
      </c>
      <c r="AH42">
        <v>4.75</v>
      </c>
    </row>
    <row r="43" spans="1:34">
      <c r="A43">
        <v>0</v>
      </c>
      <c r="B43" t="s">
        <v>31</v>
      </c>
      <c r="C43" s="6"/>
      <c r="D43" t="s">
        <v>32</v>
      </c>
      <c r="F43" s="6"/>
      <c r="G43" s="6"/>
      <c r="H43" s="6"/>
      <c r="I43" s="6"/>
      <c r="J43" s="6"/>
      <c r="K43" s="6"/>
      <c r="L43" s="6"/>
      <c r="M43">
        <v>6.880965917474934</v>
      </c>
      <c r="N43">
        <v>175.34445360943297</v>
      </c>
      <c r="O43">
        <v>107.69967655290029</v>
      </c>
      <c r="P43">
        <v>76.343289935655392</v>
      </c>
      <c r="Q43">
        <v>59.650632841247329</v>
      </c>
      <c r="R43">
        <v>49.847519592630306</v>
      </c>
      <c r="S43">
        <v>43.761411034576369</v>
      </c>
      <c r="T43">
        <v>39.945723303141314</v>
      </c>
      <c r="U43">
        <v>37.688254187037458</v>
      </c>
      <c r="V43">
        <v>36.634248654259373</v>
      </c>
      <c r="Y43" s="6">
        <v>0.78550557517418795</v>
      </c>
      <c r="Z43" s="6">
        <v>20.016771731558485</v>
      </c>
      <c r="AA43" s="6">
        <v>12.29473784018613</v>
      </c>
      <c r="AB43" s="6">
        <v>8.7152309322943893</v>
      </c>
      <c r="AC43" s="6">
        <v>6.8096716095592456</v>
      </c>
      <c r="AD43" s="6">
        <v>5.6905922590317743</v>
      </c>
      <c r="AE43" s="6">
        <v>4.9958296090715635</v>
      </c>
      <c r="AF43" s="6">
        <v>4.5602480017513614</v>
      </c>
      <c r="AG43" s="6">
        <v>4.3025455872517</v>
      </c>
      <c r="AH43" s="6">
        <v>4.1822251114908511</v>
      </c>
    </row>
    <row r="44" spans="1:34">
      <c r="X44">
        <v>0.5</v>
      </c>
      <c r="Y44" s="6">
        <v>15.345945591806156</v>
      </c>
      <c r="Z44" s="6">
        <v>11.285444540200857</v>
      </c>
      <c r="AA44" s="6">
        <v>8.5820141823804335</v>
      </c>
      <c r="AB44" s="6">
        <v>6.8530726289922654</v>
      </c>
      <c r="AC44" s="6">
        <v>5.7308546773349036</v>
      </c>
      <c r="AD44" s="6">
        <v>4.9865654329408642</v>
      </c>
      <c r="AE44" s="6">
        <v>4.4884972567705574</v>
      </c>
      <c r="AF44" s="6">
        <v>4.1614117105328745</v>
      </c>
      <c r="AG44" s="6">
        <v>3.9624163384004447</v>
      </c>
      <c r="AH44" s="6">
        <v>3.8681025001156968</v>
      </c>
    </row>
    <row r="45" spans="1:34" ht="15.75" thickBot="1">
      <c r="A45" t="s">
        <v>151</v>
      </c>
      <c r="X45">
        <v>1</v>
      </c>
      <c r="Y45" s="6">
        <v>12.075546667117095</v>
      </c>
      <c r="Z45" s="6">
        <v>9.2993499815133163</v>
      </c>
      <c r="AA45" s="6">
        <v>7.4838037678674425</v>
      </c>
      <c r="AB45" s="6">
        <v>6.2359827140126356</v>
      </c>
      <c r="AC45" s="6">
        <v>5.3651068294430502</v>
      </c>
      <c r="AD45" s="6">
        <v>4.7545645753707646</v>
      </c>
      <c r="AE45" s="6">
        <v>4.3298555089258031</v>
      </c>
      <c r="AF45" s="6">
        <v>4.0436651248008673</v>
      </c>
      <c r="AG45" s="6">
        <v>3.866712242591916</v>
      </c>
      <c r="AH45" s="6">
        <v>3.7820992634453319</v>
      </c>
    </row>
    <row r="46" spans="1:34">
      <c r="A46">
        <v>10</v>
      </c>
      <c r="B46" t="s">
        <v>15</v>
      </c>
      <c r="C46" s="2">
        <v>0</v>
      </c>
      <c r="D46" s="3">
        <v>0</v>
      </c>
      <c r="E46" s="3">
        <v>0</v>
      </c>
      <c r="F46" s="3">
        <v>0</v>
      </c>
      <c r="G46" s="4">
        <v>0</v>
      </c>
      <c r="H46">
        <v>0</v>
      </c>
      <c r="I46">
        <v>0</v>
      </c>
      <c r="J46">
        <v>0</v>
      </c>
      <c r="K46">
        <v>0</v>
      </c>
      <c r="L46">
        <v>0</v>
      </c>
      <c r="M46" s="2">
        <v>20</v>
      </c>
      <c r="N46" s="3">
        <v>20</v>
      </c>
      <c r="O46" s="3">
        <v>20</v>
      </c>
      <c r="P46" s="3">
        <v>20</v>
      </c>
      <c r="Q46" s="4">
        <v>20</v>
      </c>
      <c r="R46">
        <v>20</v>
      </c>
      <c r="S46">
        <v>20</v>
      </c>
      <c r="T46">
        <v>20</v>
      </c>
      <c r="U46">
        <v>20</v>
      </c>
      <c r="V46">
        <v>20</v>
      </c>
      <c r="X46">
        <v>1.5</v>
      </c>
      <c r="Y46" s="6">
        <v>10.680192798745153</v>
      </c>
      <c r="Z46" s="6">
        <v>8.189123142222158</v>
      </c>
      <c r="AA46" s="6">
        <v>6.7169837946461257</v>
      </c>
      <c r="AB46" s="6">
        <v>5.726464410116364</v>
      </c>
      <c r="AC46" s="6">
        <v>5.0237202662053164</v>
      </c>
      <c r="AD46" s="6">
        <v>4.5180195679689206</v>
      </c>
      <c r="AE46" s="6">
        <v>4.1575862839687403</v>
      </c>
      <c r="AF46" s="6">
        <v>3.9100548333250345</v>
      </c>
      <c r="AG46" s="6">
        <v>3.7549829520087457</v>
      </c>
      <c r="AH46" s="6">
        <v>3.6802661169503352</v>
      </c>
    </row>
    <row r="47" spans="1:34">
      <c r="A47">
        <v>6.5</v>
      </c>
      <c r="B47" t="s">
        <v>16</v>
      </c>
      <c r="C47" s="5">
        <v>0.96701266241922601</v>
      </c>
      <c r="D47" s="6">
        <v>0.99059112199041222</v>
      </c>
      <c r="E47" s="6">
        <v>1.0403399650235208</v>
      </c>
      <c r="F47" s="6">
        <v>1.1221113515829413</v>
      </c>
      <c r="G47" s="7">
        <v>1.2466283956255184</v>
      </c>
      <c r="H47">
        <v>1.4327007067240305</v>
      </c>
      <c r="I47">
        <v>1.7132551946383714</v>
      </c>
      <c r="J47">
        <v>2.1454905829854147</v>
      </c>
      <c r="K47">
        <v>2.8213481724405187</v>
      </c>
      <c r="L47">
        <v>3.8364734353418388</v>
      </c>
      <c r="M47" s="5">
        <v>16.163513602048461</v>
      </c>
      <c r="N47" s="6">
        <v>17.178638864949786</v>
      </c>
      <c r="O47" s="6">
        <v>17.854496454404892</v>
      </c>
      <c r="P47" s="6">
        <v>18.286731842751934</v>
      </c>
      <c r="Q47" s="7">
        <v>18.567286330666274</v>
      </c>
      <c r="R47">
        <v>18.753358641764784</v>
      </c>
      <c r="S47">
        <v>18.877875685807361</v>
      </c>
      <c r="T47">
        <v>18.959647072366781</v>
      </c>
      <c r="U47">
        <v>19.009395915399889</v>
      </c>
      <c r="V47">
        <v>19.032974374971076</v>
      </c>
      <c r="X47">
        <v>2</v>
      </c>
      <c r="Y47" s="6">
        <v>9.9776653300977642</v>
      </c>
      <c r="Z47" s="6">
        <v>7.5459598143982447</v>
      </c>
      <c r="AA47" s="6">
        <v>6.2039042592197831</v>
      </c>
      <c r="AB47" s="6">
        <v>5.3406449689011026</v>
      </c>
      <c r="AC47" s="6">
        <v>4.7379447825915975</v>
      </c>
      <c r="AD47" s="6">
        <v>4.3037355500199794</v>
      </c>
      <c r="AE47" s="6">
        <v>3.9917580208429513</v>
      </c>
      <c r="AF47" s="6">
        <v>3.7755376870536139</v>
      </c>
      <c r="AG47" s="6">
        <v>3.639059589699059</v>
      </c>
      <c r="AH47" s="6">
        <v>3.5729871622675375</v>
      </c>
    </row>
    <row r="48" spans="1:34">
      <c r="A48">
        <v>10.27884746854879</v>
      </c>
      <c r="B48" s="8">
        <v>-15</v>
      </c>
      <c r="C48" s="5">
        <v>1.9104470150199528</v>
      </c>
      <c r="D48" s="6">
        <v>1.9550120102716768</v>
      </c>
      <c r="E48" s="6">
        <v>2.0486575362736805</v>
      </c>
      <c r="F48" s="6">
        <v>2.2014771954359338</v>
      </c>
      <c r="G48" s="7">
        <v>2.4317016739486426</v>
      </c>
      <c r="H48">
        <v>2.7709193863861721</v>
      </c>
      <c r="I48">
        <v>3.2748296385984332</v>
      </c>
      <c r="J48">
        <v>4.0473591146176533</v>
      </c>
      <c r="K48">
        <v>5.3034288211902032</v>
      </c>
      <c r="L48">
        <v>7.5674322681856587</v>
      </c>
      <c r="M48" s="5">
        <v>12.432542106107546</v>
      </c>
      <c r="N48" s="6">
        <v>14.696545553103</v>
      </c>
      <c r="O48" s="6">
        <v>15.952615259675552</v>
      </c>
      <c r="P48" s="6">
        <v>16.725144735694769</v>
      </c>
      <c r="Q48" s="7">
        <v>17.229054987907027</v>
      </c>
      <c r="R48">
        <v>17.568272700344565</v>
      </c>
      <c r="S48">
        <v>17.798497178857271</v>
      </c>
      <c r="T48">
        <v>17.951316838019522</v>
      </c>
      <c r="U48">
        <v>18.044962364021526</v>
      </c>
      <c r="V48">
        <v>18.089527359273252</v>
      </c>
    </row>
    <row r="49" spans="1:34" ht="15.75" thickBot="1">
      <c r="A49" s="9">
        <v>5.0000000000000001E-3</v>
      </c>
      <c r="B49" t="s">
        <v>17</v>
      </c>
      <c r="C49" s="5">
        <v>2.8093166684141604</v>
      </c>
      <c r="D49" s="6">
        <v>2.8703526638480423</v>
      </c>
      <c r="E49" s="6">
        <v>2.9978012704093184</v>
      </c>
      <c r="F49" s="6">
        <v>3.2034385159847041</v>
      </c>
      <c r="G49" s="7">
        <v>3.5077820143938396</v>
      </c>
      <c r="H49">
        <v>3.9444458223212693</v>
      </c>
      <c r="I49">
        <v>4.5677851548001254</v>
      </c>
      <c r="J49">
        <v>5.4656877117461358</v>
      </c>
      <c r="K49">
        <v>6.7775760255676172</v>
      </c>
      <c r="L49">
        <v>8.6972850061547806</v>
      </c>
      <c r="M49" s="5">
        <v>11.302677297146021</v>
      </c>
      <c r="N49" s="6">
        <v>13.222386277733186</v>
      </c>
      <c r="O49" s="6">
        <v>14.534274591554667</v>
      </c>
      <c r="P49" s="6">
        <v>15.432177148500674</v>
      </c>
      <c r="Q49" s="7">
        <v>16.055516480979527</v>
      </c>
      <c r="R49">
        <v>16.492180288906958</v>
      </c>
      <c r="S49">
        <v>16.79652378731609</v>
      </c>
      <c r="T49">
        <v>17.002161032891479</v>
      </c>
      <c r="U49">
        <v>17.129609639452756</v>
      </c>
      <c r="V49">
        <v>17.190645634886643</v>
      </c>
    </row>
    <row r="50" spans="1:34">
      <c r="A50" s="10">
        <v>0.5</v>
      </c>
      <c r="B50" t="s">
        <v>18</v>
      </c>
      <c r="C50" s="5">
        <v>3.647150761871822</v>
      </c>
      <c r="D50" s="6">
        <v>3.7192811417946081</v>
      </c>
      <c r="E50" s="6">
        <v>3.8687568010289506</v>
      </c>
      <c r="F50" s="6">
        <v>4.1066940191985788</v>
      </c>
      <c r="G50" s="7">
        <v>4.4515424808205664</v>
      </c>
      <c r="H50">
        <v>4.9312971692059291</v>
      </c>
      <c r="I50">
        <v>5.5861778820369832</v>
      </c>
      <c r="J50">
        <v>6.4700309875029376</v>
      </c>
      <c r="K50">
        <v>7.6439029986847098</v>
      </c>
      <c r="L50">
        <v>9.1414548692268234</v>
      </c>
      <c r="M50" s="5">
        <v>10.85849623409726</v>
      </c>
      <c r="N50" s="6">
        <v>12.356048104639376</v>
      </c>
      <c r="O50" s="6">
        <v>13.529920115821144</v>
      </c>
      <c r="P50" s="6">
        <v>14.4137732212871</v>
      </c>
      <c r="Q50" s="7">
        <v>15.068653934118153</v>
      </c>
      <c r="R50">
        <v>15.548408622503514</v>
      </c>
      <c r="S50">
        <v>15.8932570841255</v>
      </c>
      <c r="T50">
        <v>16.131194302295135</v>
      </c>
      <c r="U50">
        <v>16.280669961529469</v>
      </c>
      <c r="V50">
        <v>16.352800341452262</v>
      </c>
      <c r="Y50">
        <v>0.19</v>
      </c>
      <c r="Z50">
        <v>0.17</v>
      </c>
      <c r="AA50">
        <v>0.15</v>
      </c>
      <c r="AB50">
        <v>0.13</v>
      </c>
      <c r="AC50">
        <v>0.11</v>
      </c>
      <c r="AD50">
        <v>0.09</v>
      </c>
      <c r="AE50">
        <v>7.0000000000000007E-2</v>
      </c>
      <c r="AF50">
        <v>0.05</v>
      </c>
      <c r="AG50">
        <v>0.03</v>
      </c>
      <c r="AH50">
        <v>0.01</v>
      </c>
    </row>
    <row r="51" spans="1:34" ht="15.75" thickBot="1">
      <c r="A51" s="11">
        <v>2000</v>
      </c>
      <c r="B51" t="s">
        <v>19</v>
      </c>
      <c r="C51" s="12">
        <v>4.4128550402936133</v>
      </c>
      <c r="D51" s="13">
        <v>4.490864905316867</v>
      </c>
      <c r="E51" s="13">
        <v>4.6512513376012095</v>
      </c>
      <c r="F51" s="13">
        <v>4.9030388438489778</v>
      </c>
      <c r="G51" s="14">
        <v>5.2603972853740579</v>
      </c>
      <c r="H51">
        <v>5.7430230565365568</v>
      </c>
      <c r="I51">
        <v>6.3755987815323296</v>
      </c>
      <c r="J51">
        <v>7.1843559224392219</v>
      </c>
      <c r="K51">
        <v>8.1865506773387988</v>
      </c>
      <c r="L51">
        <v>9.3661358028700015</v>
      </c>
      <c r="M51" s="12">
        <v>10.633805230278451</v>
      </c>
      <c r="N51" s="13">
        <v>11.813390355809656</v>
      </c>
      <c r="O51" s="13">
        <v>12.815585110709234</v>
      </c>
      <c r="P51" s="13">
        <v>13.624342251616122</v>
      </c>
      <c r="Q51" s="14">
        <v>14.256917976611895</v>
      </c>
      <c r="R51">
        <v>14.739543747774393</v>
      </c>
      <c r="S51">
        <v>15.096902189299476</v>
      </c>
      <c r="T51">
        <v>15.348689695547243</v>
      </c>
      <c r="U51">
        <v>15.509076127831586</v>
      </c>
      <c r="V51">
        <v>15.587085992854831</v>
      </c>
      <c r="X51">
        <f>SUM(Y51:AH51)</f>
        <v>8.5391242226936406</v>
      </c>
      <c r="Y51">
        <f t="shared" ref="Y51:AH51" si="2">Y43*Y$50</f>
        <v>0.1492460592830957</v>
      </c>
      <c r="Z51">
        <f t="shared" si="2"/>
        <v>3.4028511943649429</v>
      </c>
      <c r="AA51">
        <f t="shared" si="2"/>
        <v>1.8442106760279193</v>
      </c>
      <c r="AB51">
        <f t="shared" si="2"/>
        <v>1.1329800211982706</v>
      </c>
      <c r="AC51">
        <f t="shared" si="2"/>
        <v>0.749063877051517</v>
      </c>
      <c r="AD51">
        <f t="shared" si="2"/>
        <v>0.51215330331285969</v>
      </c>
      <c r="AE51">
        <f t="shared" si="2"/>
        <v>0.34970807263500947</v>
      </c>
      <c r="AF51">
        <f t="shared" si="2"/>
        <v>0.22801240008756807</v>
      </c>
      <c r="AG51">
        <f t="shared" si="2"/>
        <v>0.12907636761755101</v>
      </c>
      <c r="AH51">
        <f t="shared" si="2"/>
        <v>4.1822251114908511E-2</v>
      </c>
    </row>
    <row r="52" spans="1:34">
      <c r="A52" s="11">
        <v>1000</v>
      </c>
      <c r="B52" t="s">
        <v>20</v>
      </c>
      <c r="C52">
        <v>5.1005501349164337</v>
      </c>
      <c r="D52">
        <v>5.1800727828027222</v>
      </c>
      <c r="E52">
        <v>5.3423454814355225</v>
      </c>
      <c r="F52">
        <v>5.5938134144487215</v>
      </c>
      <c r="G52">
        <v>5.9439854415183095</v>
      </c>
      <c r="H52" s="2">
        <v>6.4047996712639161</v>
      </c>
      <c r="I52" s="3">
        <v>6.9888389463486549</v>
      </c>
      <c r="J52" s="3">
        <v>7.7052439246172195</v>
      </c>
      <c r="K52" s="3">
        <v>8.5518086665981183</v>
      </c>
      <c r="L52" s="4">
        <v>9.5027331158753494</v>
      </c>
      <c r="M52">
        <v>10.497199209578897</v>
      </c>
      <c r="N52">
        <v>11.448123658856128</v>
      </c>
      <c r="O52">
        <v>12.29468840083703</v>
      </c>
      <c r="P52">
        <v>13.011093379105596</v>
      </c>
      <c r="Q52">
        <v>13.595132654190335</v>
      </c>
      <c r="R52" s="2">
        <v>14.055946883935942</v>
      </c>
      <c r="S52" s="3">
        <v>14.406118911005526</v>
      </c>
      <c r="T52" s="3">
        <v>14.657586844018727</v>
      </c>
      <c r="U52" s="3">
        <v>14.819859542651525</v>
      </c>
      <c r="V52" s="4">
        <v>14.899382190537809</v>
      </c>
      <c r="X52">
        <f>SUM(Y52:AH52)</f>
        <v>8.7714606155286443</v>
      </c>
      <c r="Y52">
        <f>Y44*Y$50</f>
        <v>2.9157296624431699</v>
      </c>
      <c r="Z52">
        <f t="shared" ref="Z52:AH52" si="3">Z44*Z$50</f>
        <v>1.9185255718341458</v>
      </c>
      <c r="AA52">
        <f t="shared" si="3"/>
        <v>1.2873021273570651</v>
      </c>
      <c r="AB52">
        <f t="shared" si="3"/>
        <v>0.89089944176899449</v>
      </c>
      <c r="AC52">
        <f t="shared" si="3"/>
        <v>0.63039401450683941</v>
      </c>
      <c r="AD52">
        <f t="shared" si="3"/>
        <v>0.44879088896467778</v>
      </c>
      <c r="AE52">
        <f t="shared" si="3"/>
        <v>0.31419480797393906</v>
      </c>
      <c r="AF52">
        <f t="shared" si="3"/>
        <v>0.20807058552664373</v>
      </c>
      <c r="AG52">
        <f t="shared" si="3"/>
        <v>0.11887249015201334</v>
      </c>
      <c r="AH52">
        <f t="shared" si="3"/>
        <v>3.8681025001156971E-2</v>
      </c>
    </row>
    <row r="53" spans="1:34" ht="15.75" thickBot="1">
      <c r="A53" s="15">
        <v>2</v>
      </c>
      <c r="B53" t="s">
        <v>21</v>
      </c>
      <c r="C53">
        <v>5.7087233634743253</v>
      </c>
      <c r="D53">
        <v>5.7865313913638827</v>
      </c>
      <c r="E53">
        <v>5.9442451727121748</v>
      </c>
      <c r="F53">
        <v>6.1858846728161616</v>
      </c>
      <c r="G53">
        <v>6.5169321768123671</v>
      </c>
      <c r="H53" s="5">
        <v>6.9433520224800684</v>
      </c>
      <c r="I53" s="6">
        <v>7.4697141898114792</v>
      </c>
      <c r="J53" s="6">
        <v>8.0959729449158484</v>
      </c>
      <c r="K53" s="6">
        <v>8.8127077303969124</v>
      </c>
      <c r="L53" s="7">
        <v>9.595789566293103</v>
      </c>
      <c r="M53">
        <v>10.404135615147375</v>
      </c>
      <c r="N53">
        <v>11.187217451043564</v>
      </c>
      <c r="O53">
        <v>11.903952236524628</v>
      </c>
      <c r="P53">
        <v>12.530210991629001</v>
      </c>
      <c r="Q53">
        <v>13.056573158960408</v>
      </c>
      <c r="R53" s="5">
        <v>13.48299300462811</v>
      </c>
      <c r="S53" s="6">
        <v>13.814040508624315</v>
      </c>
      <c r="T53" s="6">
        <v>14.0556800087283</v>
      </c>
      <c r="U53" s="6">
        <v>14.213393790076593</v>
      </c>
      <c r="V53" s="7">
        <v>14.291201817966147</v>
      </c>
      <c r="X53">
        <f t="shared" ref="X53:X55" si="4">SUM(Y53:AH53)</f>
        <v>7.4856597464104366</v>
      </c>
      <c r="Y53">
        <f t="shared" ref="Y53:AH53" si="5">Y45*Y$50</f>
        <v>2.2943538667522483</v>
      </c>
      <c r="Z53">
        <f t="shared" si="5"/>
        <v>1.580889496857264</v>
      </c>
      <c r="AA53">
        <f t="shared" si="5"/>
        <v>1.1225705651801163</v>
      </c>
      <c r="AB53">
        <f t="shared" si="5"/>
        <v>0.81067775282164267</v>
      </c>
      <c r="AC53">
        <f t="shared" si="5"/>
        <v>0.59016175123873549</v>
      </c>
      <c r="AD53">
        <f t="shared" si="5"/>
        <v>0.42791081178336882</v>
      </c>
      <c r="AE53">
        <f t="shared" si="5"/>
        <v>0.30308988562480627</v>
      </c>
      <c r="AF53">
        <f t="shared" si="5"/>
        <v>0.20218325624004338</v>
      </c>
      <c r="AG53">
        <f t="shared" si="5"/>
        <v>0.11600136727775748</v>
      </c>
      <c r="AH53">
        <f t="shared" si="5"/>
        <v>3.7820992634453321E-2</v>
      </c>
    </row>
    <row r="54" spans="1:34" ht="15.75" thickBot="1">
      <c r="A54" s="9">
        <v>1</v>
      </c>
      <c r="B54" t="s">
        <v>22</v>
      </c>
      <c r="C54">
        <v>6.2390894284964142</v>
      </c>
      <c r="D54">
        <v>6.3130851108205785</v>
      </c>
      <c r="E54">
        <v>6.4622200095884113</v>
      </c>
      <c r="F54">
        <v>6.6885487916481523</v>
      </c>
      <c r="G54">
        <v>6.9945074347936265</v>
      </c>
      <c r="H54" s="5">
        <v>7.3819629163935261</v>
      </c>
      <c r="I54" s="6">
        <v>7.8506937098650145</v>
      </c>
      <c r="J54" s="6">
        <v>8.3962267992043884</v>
      </c>
      <c r="K54" s="6">
        <v>9.0072606081502986</v>
      </c>
      <c r="L54" s="7">
        <v>9.663582668125736</v>
      </c>
      <c r="M54">
        <v>10.336337098050178</v>
      </c>
      <c r="N54">
        <v>10.992659158025612</v>
      </c>
      <c r="O54">
        <v>11.603692966971527</v>
      </c>
      <c r="P54">
        <v>12.149226056310896</v>
      </c>
      <c r="Q54">
        <v>12.617956849782384</v>
      </c>
      <c r="R54" s="5">
        <v>13.005412331382285</v>
      </c>
      <c r="S54" s="6">
        <v>13.31137097452776</v>
      </c>
      <c r="T54" s="6">
        <v>13.5376997565875</v>
      </c>
      <c r="U54" s="6">
        <v>13.68683465535533</v>
      </c>
      <c r="V54" s="7">
        <v>13.760830337679497</v>
      </c>
      <c r="X54">
        <f t="shared" si="4"/>
        <v>6.7685924301250084</v>
      </c>
      <c r="Y54">
        <f t="shared" ref="Y54:AH54" si="6">Y46*Y$50</f>
        <v>2.0292366317615791</v>
      </c>
      <c r="Z54">
        <f t="shared" si="6"/>
        <v>1.3921509341777669</v>
      </c>
      <c r="AA54">
        <f t="shared" si="6"/>
        <v>1.0075475691969189</v>
      </c>
      <c r="AB54">
        <f t="shared" si="6"/>
        <v>0.74444037331512736</v>
      </c>
      <c r="AC54">
        <f t="shared" si="6"/>
        <v>0.55260922928258482</v>
      </c>
      <c r="AD54">
        <f t="shared" si="6"/>
        <v>0.40662176111720283</v>
      </c>
      <c r="AE54">
        <f t="shared" si="6"/>
        <v>0.29103103987781187</v>
      </c>
      <c r="AF54">
        <f t="shared" si="6"/>
        <v>0.19550274166625173</v>
      </c>
      <c r="AG54">
        <f t="shared" si="6"/>
        <v>0.11264948856026237</v>
      </c>
      <c r="AH54">
        <f t="shared" si="6"/>
        <v>3.6802661169503356E-2</v>
      </c>
    </row>
    <row r="55" spans="1:34" ht="15.75" thickBot="1">
      <c r="A55" s="16">
        <v>0.1</v>
      </c>
      <c r="B55" t="s">
        <v>23</v>
      </c>
      <c r="C55">
        <v>6.6954607381088334</v>
      </c>
      <c r="D55">
        <v>6.7645005407486467</v>
      </c>
      <c r="E55">
        <v>6.9030018900888681</v>
      </c>
      <c r="F55">
        <v>7.1115839763121382</v>
      </c>
      <c r="G55">
        <v>7.3905867812402546</v>
      </c>
      <c r="H55" s="5">
        <v>7.7392994253576806</v>
      </c>
      <c r="I55" s="6">
        <v>8.1548718609757973</v>
      </c>
      <c r="J55" s="6">
        <v>8.6309808608146508</v>
      </c>
      <c r="K55" s="6">
        <v>9.1565261618057807</v>
      </c>
      <c r="L55" s="7">
        <v>9.7149443269444511</v>
      </c>
      <c r="M55">
        <v>10.284971877840594</v>
      </c>
      <c r="N55">
        <v>10.843390042979269</v>
      </c>
      <c r="O55">
        <v>11.368935343970403</v>
      </c>
      <c r="P55">
        <v>11.845044343809253</v>
      </c>
      <c r="Q55">
        <v>12.260616779427366</v>
      </c>
      <c r="R55" s="5">
        <v>12.609329423544793</v>
      </c>
      <c r="S55" s="6">
        <v>12.888332228472912</v>
      </c>
      <c r="T55" s="6">
        <v>13.09691431469618</v>
      </c>
      <c r="U55" s="6">
        <v>13.235415664036402</v>
      </c>
      <c r="V55" s="7">
        <v>13.304455466676217</v>
      </c>
      <c r="X55">
        <f t="shared" si="4"/>
        <v>6.325050796718596</v>
      </c>
      <c r="Y55">
        <f t="shared" ref="Y55:AH55" si="7">Y47*Y$50</f>
        <v>1.8957564127185753</v>
      </c>
      <c r="Z55">
        <f t="shared" si="7"/>
        <v>1.2828131684477018</v>
      </c>
      <c r="AA55">
        <f t="shared" si="7"/>
        <v>0.93058563888296741</v>
      </c>
      <c r="AB55">
        <f t="shared" si="7"/>
        <v>0.69428384595714332</v>
      </c>
      <c r="AC55">
        <f t="shared" si="7"/>
        <v>0.52117392608507573</v>
      </c>
      <c r="AD55">
        <f t="shared" si="7"/>
        <v>0.38733619950179815</v>
      </c>
      <c r="AE55">
        <f t="shared" si="7"/>
        <v>0.27942306145900664</v>
      </c>
      <c r="AF55">
        <f t="shared" si="7"/>
        <v>0.1887768843526807</v>
      </c>
      <c r="AG55">
        <f t="shared" si="7"/>
        <v>0.10917178769097176</v>
      </c>
      <c r="AH55">
        <f t="shared" si="7"/>
        <v>3.5729871622675373E-2</v>
      </c>
    </row>
    <row r="56" spans="1:34" ht="15.75" thickBot="1">
      <c r="A56" s="16">
        <v>0</v>
      </c>
      <c r="B56" t="s">
        <v>24</v>
      </c>
      <c r="C56">
        <v>7.0827932131394871</v>
      </c>
      <c r="D56">
        <v>7.1464553920349347</v>
      </c>
      <c r="E56">
        <v>7.2737040017660366</v>
      </c>
      <c r="F56">
        <v>7.4641994103327072</v>
      </c>
      <c r="G56">
        <v>7.7169572565611588</v>
      </c>
      <c r="H56" s="12">
        <v>8.0297771108873306</v>
      </c>
      <c r="I56" s="13">
        <v>8.398514415935006</v>
      </c>
      <c r="J56" s="13">
        <v>8.816299589345066</v>
      </c>
      <c r="K56" s="13">
        <v>9.2729198193896476</v>
      </c>
      <c r="L56" s="14">
        <v>9.7546975680852714</v>
      </c>
      <c r="M56">
        <v>10.245217011471716</v>
      </c>
      <c r="N56">
        <v>10.726994760167337</v>
      </c>
      <c r="O56">
        <v>11.18361499021192</v>
      </c>
      <c r="P56">
        <v>11.601400163621976</v>
      </c>
      <c r="Q56">
        <v>11.970137468669654</v>
      </c>
      <c r="R56" s="12">
        <v>12.282957322995827</v>
      </c>
      <c r="S56" s="13">
        <v>12.535715169224277</v>
      </c>
      <c r="T56" s="13">
        <v>12.726210577790944</v>
      </c>
      <c r="U56" s="13">
        <v>12.85345918752205</v>
      </c>
      <c r="V56" s="14">
        <v>12.917121366417497</v>
      </c>
    </row>
    <row r="57" spans="1:34">
      <c r="A57" s="16">
        <v>0</v>
      </c>
      <c r="B57" t="s">
        <v>25</v>
      </c>
      <c r="C57">
        <v>7.4064644961084607</v>
      </c>
      <c r="D57">
        <v>7.4648247993199215</v>
      </c>
      <c r="E57">
        <v>7.5811603014431492</v>
      </c>
      <c r="F57">
        <v>7.7545533935287034</v>
      </c>
      <c r="G57">
        <v>7.983266710623746</v>
      </c>
      <c r="H57">
        <v>8.2643383325375428</v>
      </c>
      <c r="I57">
        <v>8.5931100893769283</v>
      </c>
      <c r="J57">
        <v>8.9627842480893882</v>
      </c>
      <c r="K57">
        <v>9.3641569451744697</v>
      </c>
      <c r="L57">
        <v>9.7857101013909684</v>
      </c>
      <c r="M57">
        <v>10.214204826653093</v>
      </c>
      <c r="N57">
        <v>10.635757982869592</v>
      </c>
      <c r="O57">
        <v>11.037130679954672</v>
      </c>
      <c r="P57">
        <v>11.406804838667128</v>
      </c>
      <c r="Q57">
        <v>11.735576595506515</v>
      </c>
      <c r="R57">
        <v>12.016648217420313</v>
      </c>
      <c r="S57">
        <v>12.245361534515352</v>
      </c>
      <c r="T57">
        <v>12.418754626600901</v>
      </c>
      <c r="U57">
        <v>12.535090128724134</v>
      </c>
      <c r="V57">
        <v>12.593450431935594</v>
      </c>
    </row>
    <row r="58" spans="1:34" ht="15.75" thickBot="1">
      <c r="A58" s="15">
        <v>0</v>
      </c>
      <c r="B58" t="s">
        <v>26</v>
      </c>
      <c r="C58">
        <v>7.6717764586737811</v>
      </c>
      <c r="D58">
        <v>7.7252199905015386</v>
      </c>
      <c r="E58">
        <v>7.831559993967482</v>
      </c>
      <c r="F58">
        <v>7.9895881345264552</v>
      </c>
      <c r="G58">
        <v>8.197218842681016</v>
      </c>
      <c r="H58">
        <v>8.4512004020782285</v>
      </c>
      <c r="I58">
        <v>8.746804343764877</v>
      </c>
      <c r="J58">
        <v>9.0775713512835079</v>
      </c>
      <c r="K58">
        <v>9.4352145946538357</v>
      </c>
      <c r="L58">
        <v>9.8097820484806917</v>
      </c>
      <c r="M58">
        <v>10.190135193713472</v>
      </c>
      <c r="N58">
        <v>10.564702647540329</v>
      </c>
      <c r="O58">
        <v>10.922345890910657</v>
      </c>
      <c r="P58">
        <v>11.253112898429286</v>
      </c>
      <c r="Q58">
        <v>11.548716840115931</v>
      </c>
      <c r="R58">
        <v>11.802698399513146</v>
      </c>
      <c r="S58">
        <v>12.010329107667701</v>
      </c>
      <c r="T58">
        <v>12.16835724822667</v>
      </c>
      <c r="U58">
        <v>12.274697251692613</v>
      </c>
      <c r="V58">
        <v>12.328140783520373</v>
      </c>
      <c r="Y58" s="6">
        <v>0.25</v>
      </c>
      <c r="Z58">
        <v>0.75</v>
      </c>
      <c r="AA58">
        <v>1.25</v>
      </c>
      <c r="AB58">
        <v>1.75</v>
      </c>
      <c r="AC58">
        <v>2.25</v>
      </c>
      <c r="AD58">
        <v>2.75</v>
      </c>
      <c r="AE58">
        <v>3.25</v>
      </c>
      <c r="AF58">
        <v>3.75</v>
      </c>
      <c r="AG58">
        <v>4.25</v>
      </c>
      <c r="AH58">
        <v>4.75</v>
      </c>
    </row>
    <row r="59" spans="1:34">
      <c r="A59">
        <v>0.04</v>
      </c>
      <c r="B59" t="s">
        <v>27</v>
      </c>
      <c r="C59">
        <v>7.8836458454845557</v>
      </c>
      <c r="D59">
        <v>7.9327196661187545</v>
      </c>
      <c r="E59">
        <v>8.0302725054736843</v>
      </c>
      <c r="F59">
        <v>8.1750212640051689</v>
      </c>
      <c r="G59">
        <v>8.3648210795743143</v>
      </c>
      <c r="H59">
        <v>8.5964410454107334</v>
      </c>
      <c r="I59">
        <v>8.8653364884050259</v>
      </c>
      <c r="J59">
        <v>9.1654831747133425</v>
      </c>
      <c r="K59">
        <v>9.4893489897675405</v>
      </c>
      <c r="L59">
        <v>9.8280692602589372</v>
      </c>
      <c r="M59">
        <v>10.171852208277876</v>
      </c>
      <c r="N59">
        <v>10.510572478769266</v>
      </c>
      <c r="O59">
        <v>10.834438293823462</v>
      </c>
      <c r="P59">
        <v>11.134584980131779</v>
      </c>
      <c r="Q59">
        <v>11.403480423126071</v>
      </c>
      <c r="R59">
        <v>11.635100388962488</v>
      </c>
      <c r="S59">
        <v>11.82490020453163</v>
      </c>
      <c r="T59">
        <v>11.969648963063111</v>
      </c>
      <c r="U59">
        <v>12.067201802418042</v>
      </c>
      <c r="V59">
        <v>12.116275623052241</v>
      </c>
      <c r="Z59">
        <f>20/Z43</f>
        <v>0.99916211606030148</v>
      </c>
      <c r="AA59">
        <f t="shared" ref="AA59:AH59" si="8">20/AA43</f>
        <v>1.6267121967114038</v>
      </c>
      <c r="AB59">
        <f t="shared" si="8"/>
        <v>2.2948330520869811</v>
      </c>
      <c r="AC59">
        <f t="shared" si="8"/>
        <v>2.9369991897883159</v>
      </c>
      <c r="AD59">
        <f t="shared" si="8"/>
        <v>3.5145726647796938</v>
      </c>
      <c r="AE59">
        <f t="shared" si="8"/>
        <v>4.0033390978113932</v>
      </c>
      <c r="AF59">
        <f t="shared" si="8"/>
        <v>4.3857263886347866</v>
      </c>
      <c r="AG59">
        <f t="shared" si="8"/>
        <v>4.648410945199358</v>
      </c>
      <c r="AH59">
        <f t="shared" si="8"/>
        <v>4.7821433487760148</v>
      </c>
    </row>
    <row r="60" spans="1:34">
      <c r="A60" s="9">
        <v>0</v>
      </c>
      <c r="B60" t="s">
        <v>28</v>
      </c>
      <c r="C60">
        <v>10</v>
      </c>
      <c r="D60">
        <v>10</v>
      </c>
      <c r="E60">
        <v>10</v>
      </c>
      <c r="F60">
        <v>10</v>
      </c>
      <c r="G60">
        <v>10</v>
      </c>
      <c r="H60">
        <v>10</v>
      </c>
      <c r="I60">
        <v>10</v>
      </c>
      <c r="J60">
        <v>10</v>
      </c>
      <c r="K60">
        <v>10</v>
      </c>
      <c r="L60">
        <v>10</v>
      </c>
      <c r="M60">
        <v>10</v>
      </c>
      <c r="N60">
        <v>10</v>
      </c>
      <c r="O60">
        <v>10</v>
      </c>
      <c r="P60">
        <v>10</v>
      </c>
      <c r="Q60">
        <v>10</v>
      </c>
      <c r="R60">
        <v>10</v>
      </c>
      <c r="S60">
        <v>10</v>
      </c>
      <c r="T60">
        <v>10</v>
      </c>
      <c r="U60">
        <v>10</v>
      </c>
      <c r="V60">
        <v>10</v>
      </c>
      <c r="Y60">
        <f t="shared" ref="Y60:AH60" si="9">20/Y44</f>
        <v>1.3032758314143142</v>
      </c>
      <c r="Z60">
        <f t="shared" si="9"/>
        <v>1.7721942568373159</v>
      </c>
      <c r="AA60">
        <f t="shared" si="9"/>
        <v>2.3304552491956505</v>
      </c>
      <c r="AB60">
        <f t="shared" si="9"/>
        <v>2.9183989551473601</v>
      </c>
      <c r="AC60">
        <f t="shared" si="9"/>
        <v>3.4898808512975359</v>
      </c>
      <c r="AD60">
        <f t="shared" si="9"/>
        <v>4.0107766094638109</v>
      </c>
      <c r="AE60">
        <f t="shared" si="9"/>
        <v>4.4558342928318639</v>
      </c>
      <c r="AF60">
        <f t="shared" si="9"/>
        <v>4.8060613539819572</v>
      </c>
      <c r="AG60">
        <f t="shared" si="9"/>
        <v>5.0474251799783447</v>
      </c>
      <c r="AH60">
        <f t="shared" si="9"/>
        <v>5.1704938013927473</v>
      </c>
    </row>
    <row r="61" spans="1:34">
      <c r="A61" s="9">
        <v>5.0000000000000001E-3</v>
      </c>
      <c r="B61" t="s">
        <v>29</v>
      </c>
      <c r="C61">
        <v>-4.75</v>
      </c>
      <c r="D61">
        <v>-4.25</v>
      </c>
      <c r="E61">
        <v>-3.75</v>
      </c>
      <c r="F61">
        <v>-3.25</v>
      </c>
      <c r="G61">
        <v>-2.75</v>
      </c>
      <c r="H61">
        <v>-2.25</v>
      </c>
      <c r="I61">
        <v>-1.75</v>
      </c>
      <c r="J61">
        <v>-1.25</v>
      </c>
      <c r="K61">
        <v>-0.75</v>
      </c>
      <c r="L61">
        <v>-0.25</v>
      </c>
      <c r="M61" s="6">
        <v>0.25</v>
      </c>
      <c r="N61">
        <v>0.75</v>
      </c>
      <c r="O61">
        <v>1.25</v>
      </c>
      <c r="P61">
        <v>1.75</v>
      </c>
      <c r="Q61">
        <v>2.25</v>
      </c>
      <c r="R61">
        <v>2.75</v>
      </c>
      <c r="S61">
        <v>3.25</v>
      </c>
      <c r="T61">
        <v>3.75</v>
      </c>
      <c r="U61">
        <v>4.25</v>
      </c>
      <c r="V61">
        <v>4.75</v>
      </c>
      <c r="Y61">
        <f t="shared" ref="Y61:AH61" si="10">20/Y45</f>
        <v>1.6562397174499746</v>
      </c>
      <c r="Z61">
        <f t="shared" si="10"/>
        <v>2.1506879555838943</v>
      </c>
      <c r="AA61">
        <f t="shared" si="10"/>
        <v>2.6724377897069216</v>
      </c>
      <c r="AB61">
        <f t="shared" si="10"/>
        <v>3.2071929826006049</v>
      </c>
      <c r="AC61">
        <f t="shared" si="10"/>
        <v>3.7277915679595504</v>
      </c>
      <c r="AD61">
        <f t="shared" si="10"/>
        <v>4.2064840392751179</v>
      </c>
      <c r="AE61">
        <f t="shared" si="10"/>
        <v>4.6190917823402877</v>
      </c>
      <c r="AF61">
        <f t="shared" si="10"/>
        <v>4.9460079860062383</v>
      </c>
      <c r="AG61">
        <f t="shared" si="10"/>
        <v>5.1723528272157369</v>
      </c>
      <c r="AH61">
        <f t="shared" si="10"/>
        <v>5.2880685055793188</v>
      </c>
    </row>
    <row r="62" spans="1:34">
      <c r="B62" t="s">
        <v>0</v>
      </c>
      <c r="C62" s="6">
        <v>-3.868050649676904</v>
      </c>
      <c r="D62" s="6">
        <v>-3.9623644879616489</v>
      </c>
      <c r="E62" s="6">
        <v>-4.1613598600940831</v>
      </c>
      <c r="F62" s="6">
        <v>-4.4884454063317651</v>
      </c>
      <c r="G62" s="6">
        <v>-4.9865135825020737</v>
      </c>
      <c r="H62" s="6">
        <v>-5.730802826896122</v>
      </c>
      <c r="I62" s="6">
        <v>-6.8530207785534856</v>
      </c>
      <c r="J62" s="6">
        <v>-8.5819623319416589</v>
      </c>
      <c r="K62" s="6">
        <v>-11.285392689762075</v>
      </c>
      <c r="L62" s="6">
        <v>-15.345893741367355</v>
      </c>
      <c r="M62" s="6">
        <v>15.345945591806156</v>
      </c>
      <c r="N62" s="6">
        <v>11.285444540200857</v>
      </c>
      <c r="O62" s="6">
        <v>8.5820141823804335</v>
      </c>
      <c r="P62" s="6">
        <v>6.8530726289922654</v>
      </c>
      <c r="Q62" s="6">
        <v>5.7308546773349036</v>
      </c>
      <c r="R62" s="6">
        <v>4.9865654329408642</v>
      </c>
      <c r="S62" s="6">
        <v>4.4884972567705574</v>
      </c>
      <c r="T62" s="6">
        <v>4.1614117105328745</v>
      </c>
      <c r="U62" s="6">
        <v>3.9624163384004447</v>
      </c>
      <c r="V62" s="6">
        <v>3.8681025001156968</v>
      </c>
      <c r="Y62">
        <f t="shared" ref="Y62:AH62" si="11">20/Y46</f>
        <v>1.8726253708032179</v>
      </c>
      <c r="Z62">
        <f t="shared" si="11"/>
        <v>2.44226392162579</v>
      </c>
      <c r="AA62">
        <f t="shared" si="11"/>
        <v>2.9775269096140002</v>
      </c>
      <c r="AB62">
        <f t="shared" si="11"/>
        <v>3.4925564131103353</v>
      </c>
      <c r="AC62">
        <f t="shared" si="11"/>
        <v>3.9811133861374541</v>
      </c>
      <c r="AD62">
        <f t="shared" si="11"/>
        <v>4.4267183218489281</v>
      </c>
      <c r="AE62">
        <f t="shared" si="11"/>
        <v>4.8104834473593749</v>
      </c>
      <c r="AF62">
        <f t="shared" si="11"/>
        <v>5.1150177817307974</v>
      </c>
      <c r="AG62">
        <f t="shared" si="11"/>
        <v>5.326255872693352</v>
      </c>
      <c r="AH62">
        <f t="shared" si="11"/>
        <v>5.4343896241321445</v>
      </c>
    </row>
    <row r="63" spans="1:34">
      <c r="A63" s="17">
        <v>1</v>
      </c>
      <c r="B63">
        <v>1</v>
      </c>
      <c r="C63" s="6"/>
      <c r="D63" t="s">
        <v>30</v>
      </c>
      <c r="G63" s="6"/>
      <c r="I63" s="6">
        <v>36.239992180772752</v>
      </c>
      <c r="K63">
        <v>31.345448571195149</v>
      </c>
      <c r="M63">
        <v>80.290884666971095</v>
      </c>
      <c r="N63">
        <v>59.046343184251306</v>
      </c>
      <c r="O63">
        <v>44.901995574641745</v>
      </c>
      <c r="P63">
        <v>35.856173389501713</v>
      </c>
      <c r="Q63">
        <v>29.98472908691177</v>
      </c>
      <c r="R63">
        <v>26.090607778255759</v>
      </c>
      <c r="S63">
        <v>23.484715095546562</v>
      </c>
      <c r="T63">
        <v>21.773403529242088</v>
      </c>
      <c r="U63">
        <v>20.732259750153432</v>
      </c>
      <c r="V63">
        <v>20.238809752252017</v>
      </c>
      <c r="Y63">
        <f t="shared" ref="Y63:AH63" si="12">20/Y47</f>
        <v>2.0044769330626599</v>
      </c>
      <c r="Z63">
        <f t="shared" si="12"/>
        <v>2.6504249282958723</v>
      </c>
      <c r="AA63">
        <f t="shared" si="12"/>
        <v>3.2237763776379174</v>
      </c>
      <c r="AB63">
        <f t="shared" si="12"/>
        <v>3.7448660445435347</v>
      </c>
      <c r="AC63">
        <f t="shared" si="12"/>
        <v>4.2212395706858041</v>
      </c>
      <c r="AD63">
        <f t="shared" si="12"/>
        <v>4.6471256812949751</v>
      </c>
      <c r="AE63">
        <f t="shared" si="12"/>
        <v>5.0103237459710899</v>
      </c>
      <c r="AF63">
        <f t="shared" si="12"/>
        <v>5.2972587371013029</v>
      </c>
      <c r="AG63">
        <f t="shared" si="12"/>
        <v>5.4959253914426691</v>
      </c>
      <c r="AH63">
        <f t="shared" si="12"/>
        <v>5.5975571956176102</v>
      </c>
    </row>
    <row r="64" spans="1:34">
      <c r="A64">
        <v>0</v>
      </c>
      <c r="B64" t="s">
        <v>31</v>
      </c>
      <c r="C64" s="6"/>
      <c r="D64" t="s">
        <v>32</v>
      </c>
      <c r="F64" s="6"/>
      <c r="G64" s="6"/>
      <c r="H64" s="6"/>
      <c r="I64" s="6"/>
      <c r="J64" s="6"/>
      <c r="K64" s="6"/>
      <c r="L64" s="6"/>
      <c r="M64">
        <v>134.43161655252513</v>
      </c>
      <c r="N64">
        <v>98.861627361592113</v>
      </c>
      <c r="O64">
        <v>75.179577451752294</v>
      </c>
      <c r="P64">
        <v>60.034049468388226</v>
      </c>
      <c r="Q64">
        <v>50.203420234316795</v>
      </c>
      <c r="R64">
        <v>43.683446473167471</v>
      </c>
      <c r="S64">
        <v>39.320369266370349</v>
      </c>
      <c r="T64">
        <v>36.455099894053738</v>
      </c>
      <c r="U64">
        <v>34.711900442840822</v>
      </c>
      <c r="V64">
        <v>33.885711223855132</v>
      </c>
      <c r="Y64">
        <f>Y58+Y65</f>
        <v>0.25</v>
      </c>
      <c r="Z64">
        <f t="shared" ref="Z64:AH64" si="13">Z58+Z65</f>
        <v>0.75</v>
      </c>
      <c r="AA64">
        <f t="shared" si="13"/>
        <v>1.25</v>
      </c>
      <c r="AB64">
        <f t="shared" si="13"/>
        <v>1.75</v>
      </c>
      <c r="AC64">
        <f t="shared" si="13"/>
        <v>2.25</v>
      </c>
      <c r="AD64">
        <f t="shared" si="13"/>
        <v>2.75</v>
      </c>
      <c r="AE64">
        <f t="shared" si="13"/>
        <v>3.25</v>
      </c>
      <c r="AF64">
        <f t="shared" si="13"/>
        <v>3.75</v>
      </c>
      <c r="AG64">
        <f t="shared" si="13"/>
        <v>4.25</v>
      </c>
      <c r="AH64">
        <f t="shared" si="13"/>
        <v>4.75</v>
      </c>
    </row>
    <row r="65" spans="1:34">
      <c r="Y65">
        <v>0</v>
      </c>
      <c r="Z65">
        <f>Y65</f>
        <v>0</v>
      </c>
      <c r="AA65">
        <f t="shared" ref="AA65:AH65" si="14">Z65</f>
        <v>0</v>
      </c>
      <c r="AB65">
        <f t="shared" si="14"/>
        <v>0</v>
      </c>
      <c r="AC65">
        <f t="shared" si="14"/>
        <v>0</v>
      </c>
      <c r="AD65">
        <f t="shared" si="14"/>
        <v>0</v>
      </c>
      <c r="AE65">
        <f t="shared" si="14"/>
        <v>0</v>
      </c>
      <c r="AF65">
        <f t="shared" si="14"/>
        <v>0</v>
      </c>
      <c r="AG65">
        <f t="shared" si="14"/>
        <v>0</v>
      </c>
      <c r="AH65">
        <f t="shared" si="14"/>
        <v>0</v>
      </c>
    </row>
    <row r="66" spans="1:34" ht="15.75" thickBot="1">
      <c r="A66" t="s">
        <v>152</v>
      </c>
    </row>
    <row r="67" spans="1:34">
      <c r="A67">
        <v>10</v>
      </c>
      <c r="B67" t="s">
        <v>15</v>
      </c>
      <c r="C67" s="2">
        <v>0</v>
      </c>
      <c r="D67" s="3">
        <v>0</v>
      </c>
      <c r="E67" s="3">
        <v>0</v>
      </c>
      <c r="F67" s="3">
        <v>0</v>
      </c>
      <c r="G67" s="4">
        <v>0</v>
      </c>
      <c r="H67">
        <v>0</v>
      </c>
      <c r="I67">
        <v>0</v>
      </c>
      <c r="J67">
        <v>0</v>
      </c>
      <c r="K67">
        <v>0</v>
      </c>
      <c r="L67">
        <v>0</v>
      </c>
      <c r="M67" s="2">
        <v>20</v>
      </c>
      <c r="N67" s="3">
        <v>20</v>
      </c>
      <c r="O67" s="3">
        <v>20</v>
      </c>
      <c r="P67" s="3">
        <v>20</v>
      </c>
      <c r="Q67" s="4">
        <v>20</v>
      </c>
      <c r="R67">
        <v>20</v>
      </c>
      <c r="S67">
        <v>20</v>
      </c>
      <c r="T67">
        <v>20</v>
      </c>
      <c r="U67">
        <v>20</v>
      </c>
      <c r="V67">
        <v>20</v>
      </c>
    </row>
    <row r="68" spans="1:34">
      <c r="A68">
        <v>6.5</v>
      </c>
      <c r="B68" t="s">
        <v>16</v>
      </c>
      <c r="C68" s="5">
        <v>0.94552477781325805</v>
      </c>
      <c r="D68" s="6">
        <v>0.96667802259990632</v>
      </c>
      <c r="E68" s="6">
        <v>1.0109162431521435</v>
      </c>
      <c r="F68" s="6">
        <v>1.0824638391833765</v>
      </c>
      <c r="G68" s="7">
        <v>1.1886411057946185</v>
      </c>
      <c r="H68">
        <v>1.3412766693126916</v>
      </c>
      <c r="I68">
        <v>1.5589956404550858</v>
      </c>
      <c r="J68">
        <v>1.8709509039187873</v>
      </c>
      <c r="K68">
        <v>2.3248374573302537</v>
      </c>
      <c r="L68">
        <v>3.0188866287311988</v>
      </c>
      <c r="M68" s="5">
        <v>16.981113333220726</v>
      </c>
      <c r="N68" s="6">
        <v>17.675162504621671</v>
      </c>
      <c r="O68" s="6">
        <v>18.129049058033139</v>
      </c>
      <c r="P68" s="6">
        <v>18.441004321496841</v>
      </c>
      <c r="Q68" s="7">
        <v>18.658723292639237</v>
      </c>
      <c r="R68">
        <v>18.811358856157309</v>
      </c>
      <c r="S68">
        <v>18.917536122768549</v>
      </c>
      <c r="T68">
        <v>18.989083718799783</v>
      </c>
      <c r="U68">
        <v>19.033321939352021</v>
      </c>
      <c r="V68">
        <v>19.054475184138667</v>
      </c>
    </row>
    <row r="69" spans="1:34">
      <c r="A69">
        <v>12.139750778361957</v>
      </c>
      <c r="B69" s="8">
        <v>-15</v>
      </c>
      <c r="C69" s="5">
        <v>1.8698963112676799</v>
      </c>
      <c r="D69" s="6">
        <v>1.9102710698623195</v>
      </c>
      <c r="E69" s="6">
        <v>1.9945231112539528</v>
      </c>
      <c r="F69" s="6">
        <v>2.1302980082162297</v>
      </c>
      <c r="G69" s="7">
        <v>2.3308239151129539</v>
      </c>
      <c r="H69">
        <v>2.6174699314328711</v>
      </c>
      <c r="I69">
        <v>3.0237549890220894</v>
      </c>
      <c r="J69">
        <v>3.599970518324525</v>
      </c>
      <c r="K69">
        <v>4.409512297107173</v>
      </c>
      <c r="L69">
        <v>5.4625290925288308</v>
      </c>
      <c r="M69" s="5">
        <v>14.537470832254156</v>
      </c>
      <c r="N69" s="6">
        <v>15.590487627675813</v>
      </c>
      <c r="O69" s="6">
        <v>16.400029406458465</v>
      </c>
      <c r="P69" s="6">
        <v>16.976244935760899</v>
      </c>
      <c r="Q69" s="7">
        <v>17.382529993350115</v>
      </c>
      <c r="R69">
        <v>17.669176009670039</v>
      </c>
      <c r="S69">
        <v>17.869701916566761</v>
      </c>
      <c r="T69">
        <v>18.005476813529032</v>
      </c>
      <c r="U69">
        <v>18.089728854920669</v>
      </c>
      <c r="V69">
        <v>18.13010361351531</v>
      </c>
    </row>
    <row r="70" spans="1:34" ht="15.75" thickBot="1">
      <c r="A70" s="9">
        <v>5.0000000000000001E-3</v>
      </c>
      <c r="B70" t="s">
        <v>17</v>
      </c>
      <c r="C70" s="5">
        <v>2.7538930869732035</v>
      </c>
      <c r="D70" s="6">
        <v>2.8099868351740462</v>
      </c>
      <c r="E70" s="6">
        <v>2.92660712463254</v>
      </c>
      <c r="F70" s="6">
        <v>3.1133811681636869</v>
      </c>
      <c r="G70" s="7">
        <v>3.3868866158592521</v>
      </c>
      <c r="H70">
        <v>3.7740241531374323</v>
      </c>
      <c r="I70">
        <v>4.3185838667323964</v>
      </c>
      <c r="J70">
        <v>5.0956638841096176</v>
      </c>
      <c r="K70">
        <v>6.2507121211076866</v>
      </c>
      <c r="L70">
        <v>8.1341936490019027</v>
      </c>
      <c r="M70" s="5">
        <v>11.865806240350102</v>
      </c>
      <c r="N70" s="6">
        <v>13.749287768244315</v>
      </c>
      <c r="O70" s="6">
        <v>14.904336005242387</v>
      </c>
      <c r="P70" s="6">
        <v>15.68141602261961</v>
      </c>
      <c r="Q70" s="7">
        <v>16.225975736214576</v>
      </c>
      <c r="R70">
        <v>16.613113273492754</v>
      </c>
      <c r="S70">
        <v>16.88661872118832</v>
      </c>
      <c r="T70">
        <v>17.073392764719461</v>
      </c>
      <c r="U70">
        <v>17.190013054177957</v>
      </c>
      <c r="V70">
        <v>17.246106802378797</v>
      </c>
    </row>
    <row r="71" spans="1:34">
      <c r="A71" s="10">
        <v>0.5</v>
      </c>
      <c r="B71" t="s">
        <v>18</v>
      </c>
      <c r="C71" s="5">
        <v>3.5817961157220228</v>
      </c>
      <c r="D71" s="6">
        <v>3.649176060473093</v>
      </c>
      <c r="E71" s="6">
        <v>3.7885373851850863</v>
      </c>
      <c r="F71" s="6">
        <v>4.009732925195749</v>
      </c>
      <c r="G71" s="7">
        <v>4.3293172282750776</v>
      </c>
      <c r="H71">
        <v>4.773156199781087</v>
      </c>
      <c r="I71">
        <v>5.3808924419205777</v>
      </c>
      <c r="J71">
        <v>6.213389031538652</v>
      </c>
      <c r="K71">
        <v>7.3634786554818108</v>
      </c>
      <c r="L71">
        <v>8.9577271432960632</v>
      </c>
      <c r="M71" s="5">
        <v>11.042272713181575</v>
      </c>
      <c r="N71" s="6">
        <v>12.636521200995828</v>
      </c>
      <c r="O71" s="6">
        <v>13.786610824938988</v>
      </c>
      <c r="P71" s="6">
        <v>14.619107414557064</v>
      </c>
      <c r="Q71" s="7">
        <v>15.226843656696555</v>
      </c>
      <c r="R71">
        <v>15.670682628202565</v>
      </c>
      <c r="S71">
        <v>15.990266931281891</v>
      </c>
      <c r="T71">
        <v>16.211462471292549</v>
      </c>
      <c r="U71">
        <v>16.350823796004544</v>
      </c>
      <c r="V71">
        <v>16.418203740755615</v>
      </c>
    </row>
    <row r="72" spans="1:34" ht="15.75" thickBot="1">
      <c r="A72" s="11">
        <v>2000</v>
      </c>
      <c r="B72" t="s">
        <v>19</v>
      </c>
      <c r="C72" s="12">
        <v>4.3423192013335621</v>
      </c>
      <c r="D72" s="13">
        <v>4.4163839074260887</v>
      </c>
      <c r="E72" s="13">
        <v>4.5686334320559769</v>
      </c>
      <c r="F72" s="13">
        <v>4.8076959207792909</v>
      </c>
      <c r="G72" s="14">
        <v>5.1474931738884306</v>
      </c>
      <c r="H72">
        <v>5.6083909774203446</v>
      </c>
      <c r="I72">
        <v>6.2184406712648412</v>
      </c>
      <c r="J72">
        <v>7.0135211462834226</v>
      </c>
      <c r="K72">
        <v>8.0320863276322747</v>
      </c>
      <c r="L72">
        <v>9.2909635571733968</v>
      </c>
      <c r="M72" s="12">
        <v>10.709036269746088</v>
      </c>
      <c r="N72" s="13">
        <v>11.967913499287215</v>
      </c>
      <c r="O72" s="13">
        <v>12.986478680636063</v>
      </c>
      <c r="P72" s="13">
        <v>13.781559155654646</v>
      </c>
      <c r="Q72" s="14">
        <v>14.391608849499143</v>
      </c>
      <c r="R72">
        <v>14.852506653031057</v>
      </c>
      <c r="S72">
        <v>15.192303906140193</v>
      </c>
      <c r="T72">
        <v>15.431366394863508</v>
      </c>
      <c r="U72">
        <v>15.583615919493395</v>
      </c>
      <c r="V72">
        <v>15.65768062558592</v>
      </c>
    </row>
    <row r="73" spans="1:34">
      <c r="A73" s="11">
        <v>1000</v>
      </c>
      <c r="B73" t="s">
        <v>20</v>
      </c>
      <c r="C73">
        <v>5.0287775827987407</v>
      </c>
      <c r="D73">
        <v>5.1054069377891951</v>
      </c>
      <c r="E73">
        <v>5.2619165167834954</v>
      </c>
      <c r="F73">
        <v>5.504924153930852</v>
      </c>
      <c r="G73">
        <v>5.8445685710377626</v>
      </c>
      <c r="H73" s="2">
        <v>6.2944738667116882</v>
      </c>
      <c r="I73" s="3">
        <v>6.8709581214064483</v>
      </c>
      <c r="J73" s="3">
        <v>7.5901685566768275</v>
      </c>
      <c r="K73" s="3">
        <v>8.4603819535773788</v>
      </c>
      <c r="L73" s="4">
        <v>9.4650044900144668</v>
      </c>
      <c r="M73">
        <v>10.534995311346041</v>
      </c>
      <c r="N73">
        <v>11.539617847783131</v>
      </c>
      <c r="O73">
        <v>12.409831244683682</v>
      </c>
      <c r="P73">
        <v>13.12904167995406</v>
      </c>
      <c r="Q73">
        <v>13.705525934648826</v>
      </c>
      <c r="R73" s="2">
        <v>14.155431230322748</v>
      </c>
      <c r="S73" s="3">
        <v>14.495075647429662</v>
      </c>
      <c r="T73" s="3">
        <v>14.738083284577016</v>
      </c>
      <c r="U73" s="3">
        <v>14.894592863571315</v>
      </c>
      <c r="V73" s="4">
        <v>14.971222218561767</v>
      </c>
    </row>
    <row r="74" spans="1:34" ht="15.75" thickBot="1">
      <c r="A74" s="15">
        <v>2</v>
      </c>
      <c r="B74" t="s">
        <v>21</v>
      </c>
      <c r="C74">
        <v>5.6386066115070417</v>
      </c>
      <c r="D74">
        <v>5.7145497463835326</v>
      </c>
      <c r="E74">
        <v>5.8687015455959957</v>
      </c>
      <c r="F74">
        <v>6.1055156093652601</v>
      </c>
      <c r="G74">
        <v>6.4313830918681365</v>
      </c>
      <c r="H74" s="5">
        <v>6.8539777992370388</v>
      </c>
      <c r="I74" s="6">
        <v>7.3807493932350825</v>
      </c>
      <c r="J74" s="6">
        <v>8.0158130077112837</v>
      </c>
      <c r="K74" s="6">
        <v>8.7542684422663744</v>
      </c>
      <c r="L74" s="7">
        <v>9.5736771402510623</v>
      </c>
      <c r="M74">
        <v>10.426322640140214</v>
      </c>
      <c r="N74">
        <v>11.245731338124907</v>
      </c>
      <c r="O74">
        <v>11.984186772679996</v>
      </c>
      <c r="P74">
        <v>12.619250387156196</v>
      </c>
      <c r="Q74">
        <v>13.146021981154238</v>
      </c>
      <c r="R74" s="5">
        <v>13.568616688523139</v>
      </c>
      <c r="S74" s="6">
        <v>13.894484171026015</v>
      </c>
      <c r="T74" s="6">
        <v>14.131298234795276</v>
      </c>
      <c r="U74" s="6">
        <v>14.285450034007747</v>
      </c>
      <c r="V74" s="7">
        <v>14.361393168884236</v>
      </c>
    </row>
    <row r="75" spans="1:34" ht="15.75" thickBot="1">
      <c r="A75" s="9">
        <v>1</v>
      </c>
      <c r="B75" t="s">
        <v>22</v>
      </c>
      <c r="C75">
        <v>6.1724925078082267</v>
      </c>
      <c r="D75">
        <v>6.2454838931129268</v>
      </c>
      <c r="E75">
        <v>6.3928243123260389</v>
      </c>
      <c r="F75">
        <v>6.6170536485452072</v>
      </c>
      <c r="G75">
        <v>6.9214703903178894</v>
      </c>
      <c r="H75" s="5">
        <v>7.3093048476261782</v>
      </c>
      <c r="I75" s="6">
        <v>7.7822486470870968</v>
      </c>
      <c r="J75" s="6">
        <v>8.3380656411779022</v>
      </c>
      <c r="K75" s="6">
        <v>8.9672016700469772</v>
      </c>
      <c r="L75" s="7">
        <v>9.6491129911149685</v>
      </c>
      <c r="M75">
        <v>10.350886773381333</v>
      </c>
      <c r="N75">
        <v>11.032798094449323</v>
      </c>
      <c r="O75">
        <v>11.661934123318398</v>
      </c>
      <c r="P75">
        <v>12.217751117409202</v>
      </c>
      <c r="Q75">
        <v>12.690694916870118</v>
      </c>
      <c r="R75" s="5">
        <v>13.078529374178405</v>
      </c>
      <c r="S75" s="6">
        <v>13.382946115951087</v>
      </c>
      <c r="T75" s="6">
        <v>13.60717545217026</v>
      </c>
      <c r="U75" s="6">
        <v>13.754515871383374</v>
      </c>
      <c r="V75" s="7">
        <v>13.827507256688069</v>
      </c>
    </row>
    <row r="76" spans="1:34" ht="15.75" thickBot="1">
      <c r="A76" s="16">
        <v>0.1</v>
      </c>
      <c r="B76" t="s">
        <v>23</v>
      </c>
      <c r="C76">
        <v>6.6333870214528448</v>
      </c>
      <c r="D76">
        <v>6.7020690085838188</v>
      </c>
      <c r="E76">
        <v>6.8400581647034482</v>
      </c>
      <c r="F76">
        <v>7.0484042848302648</v>
      </c>
      <c r="G76">
        <v>7.3281399758973622</v>
      </c>
      <c r="H76" s="5">
        <v>7.6795225565360852</v>
      </c>
      <c r="I76" s="6">
        <v>8.1008747089918671</v>
      </c>
      <c r="J76" s="6">
        <v>8.5869992425590809</v>
      </c>
      <c r="K76" s="6">
        <v>9.1273596083323874</v>
      </c>
      <c r="L76" s="7">
        <v>9.704686383495531</v>
      </c>
      <c r="M76">
        <v>10.295313370547316</v>
      </c>
      <c r="N76">
        <v>10.872640145710458</v>
      </c>
      <c r="O76">
        <v>11.413000511483764</v>
      </c>
      <c r="P76">
        <v>11.899125045050978</v>
      </c>
      <c r="Q76">
        <v>12.320477197506754</v>
      </c>
      <c r="R76" s="5">
        <v>12.671859778145475</v>
      </c>
      <c r="S76" s="6">
        <v>12.951595469212572</v>
      </c>
      <c r="T76" s="6">
        <v>13.159941589339391</v>
      </c>
      <c r="U76" s="6">
        <v>13.297930745459022</v>
      </c>
      <c r="V76" s="7">
        <v>13.366612732589994</v>
      </c>
    </row>
    <row r="77" spans="1:34" ht="15.75" thickBot="1">
      <c r="A77" s="16">
        <v>0.1</v>
      </c>
      <c r="B77" t="s">
        <v>24</v>
      </c>
      <c r="C77">
        <v>7.0255995507321778</v>
      </c>
      <c r="D77">
        <v>7.0893469578336088</v>
      </c>
      <c r="E77">
        <v>7.216935055844905</v>
      </c>
      <c r="F77">
        <v>7.40836535295169</v>
      </c>
      <c r="G77">
        <v>7.6631626746888628</v>
      </c>
      <c r="H77" s="12">
        <v>7.9797706964210251</v>
      </c>
      <c r="I77" s="13">
        <v>8.3547283925869475</v>
      </c>
      <c r="J77" s="13">
        <v>8.7816970145465465</v>
      </c>
      <c r="K77" s="13">
        <v>9.2505511400517104</v>
      </c>
      <c r="L77" s="14">
        <v>9.7469595668230031</v>
      </c>
      <c r="M77">
        <v>10.25304018244945</v>
      </c>
      <c r="N77">
        <v>10.749448609220737</v>
      </c>
      <c r="O77">
        <v>11.21830273472589</v>
      </c>
      <c r="P77">
        <v>11.645271356685493</v>
      </c>
      <c r="Q77">
        <v>12.020229052851416</v>
      </c>
      <c r="R77" s="12">
        <v>12.336837074583579</v>
      </c>
      <c r="S77" s="13">
        <v>12.591634396320753</v>
      </c>
      <c r="T77" s="13">
        <v>12.783064693427537</v>
      </c>
      <c r="U77" s="13">
        <v>12.91065279143883</v>
      </c>
      <c r="V77" s="14">
        <v>12.974400198540261</v>
      </c>
    </row>
    <row r="78" spans="1:34">
      <c r="A78" s="16">
        <v>0</v>
      </c>
      <c r="B78" t="s">
        <v>25</v>
      </c>
      <c r="C78">
        <v>7.3540646757294228</v>
      </c>
      <c r="D78">
        <v>7.4127842189947764</v>
      </c>
      <c r="E78">
        <v>7.5299697507158729</v>
      </c>
      <c r="F78">
        <v>7.7049593992732408</v>
      </c>
      <c r="G78">
        <v>7.9363746763230409</v>
      </c>
      <c r="H78">
        <v>8.2216691647184721</v>
      </c>
      <c r="I78">
        <v>8.5565711532444517</v>
      </c>
      <c r="J78">
        <v>8.9345092858553965</v>
      </c>
      <c r="K78">
        <v>9.3461883733834341</v>
      </c>
      <c r="L78">
        <v>9.7795605641858696</v>
      </c>
      <c r="M78">
        <v>10.220439186109468</v>
      </c>
      <c r="N78">
        <v>10.6538113769119</v>
      </c>
      <c r="O78">
        <v>11.065490464439929</v>
      </c>
      <c r="P78">
        <v>11.443428597050874</v>
      </c>
      <c r="Q78">
        <v>11.778330585576859</v>
      </c>
      <c r="R78">
        <v>12.06362507397229</v>
      </c>
      <c r="S78">
        <v>12.295040351022086</v>
      </c>
      <c r="T78">
        <v>12.470029999579451</v>
      </c>
      <c r="U78">
        <v>12.587215531300549</v>
      </c>
      <c r="V78">
        <v>12.6459350745659</v>
      </c>
    </row>
    <row r="79" spans="1:34" ht="15.75" thickBot="1">
      <c r="A79" s="15">
        <v>0</v>
      </c>
      <c r="B79" t="s">
        <v>26</v>
      </c>
      <c r="C79">
        <v>7.6238102602691686</v>
      </c>
      <c r="D79">
        <v>7.6777554945099453</v>
      </c>
      <c r="E79">
        <v>7.785200331564055</v>
      </c>
      <c r="F79">
        <v>7.9451278199213426</v>
      </c>
      <c r="G79">
        <v>8.1557074694376794</v>
      </c>
      <c r="H79">
        <v>8.4139601357200355</v>
      </c>
      <c r="I79">
        <v>8.7153777726614621</v>
      </c>
      <c r="J79">
        <v>9.0535806051024128</v>
      </c>
      <c r="K79">
        <v>9.4201325063075458</v>
      </c>
      <c r="L79">
        <v>9.8046551333063334</v>
      </c>
      <c r="M79">
        <v>10.195344623781532</v>
      </c>
      <c r="N79">
        <v>10.579867250780316</v>
      </c>
      <c r="O79">
        <v>10.946419151985449</v>
      </c>
      <c r="P79">
        <v>11.284621984426403</v>
      </c>
      <c r="Q79">
        <v>11.586039621367835</v>
      </c>
      <c r="R79">
        <v>11.844292287650187</v>
      </c>
      <c r="S79">
        <v>12.054871937166521</v>
      </c>
      <c r="T79">
        <v>12.214799425523806</v>
      </c>
      <c r="U79">
        <v>12.322244262577918</v>
      </c>
      <c r="V79">
        <v>12.376189496818693</v>
      </c>
    </row>
    <row r="80" spans="1:34">
      <c r="A80">
        <v>0.04</v>
      </c>
      <c r="B80" t="s">
        <v>27</v>
      </c>
      <c r="C80">
        <v>7.8396106132996168</v>
      </c>
      <c r="D80">
        <v>7.8892271699450998</v>
      </c>
      <c r="E80">
        <v>7.9879482638460182</v>
      </c>
      <c r="F80">
        <v>8.1346440821527057</v>
      </c>
      <c r="G80">
        <v>8.3273672485355323</v>
      </c>
      <c r="H80">
        <v>8.5630861388200845</v>
      </c>
      <c r="I80">
        <v>8.8373991993460486</v>
      </c>
      <c r="J80">
        <v>9.1443028583628454</v>
      </c>
      <c r="K80">
        <v>9.4761059162268229</v>
      </c>
      <c r="L80">
        <v>9.8235828417508415</v>
      </c>
      <c r="M80">
        <v>10.176416927742256</v>
      </c>
      <c r="N80">
        <v>10.523893853266273</v>
      </c>
      <c r="O80">
        <v>10.85569691113025</v>
      </c>
      <c r="P80">
        <v>11.162600570147054</v>
      </c>
      <c r="Q80">
        <v>11.43691363067302</v>
      </c>
      <c r="R80">
        <v>11.672632520957571</v>
      </c>
      <c r="S80">
        <v>11.865355687340394</v>
      </c>
      <c r="T80">
        <v>12.012051505647076</v>
      </c>
      <c r="U80">
        <v>12.110772599547992</v>
      </c>
      <c r="V80">
        <v>12.160389156193476</v>
      </c>
    </row>
    <row r="81" spans="1:22">
      <c r="A81" s="9">
        <v>0</v>
      </c>
      <c r="B81" t="s">
        <v>28</v>
      </c>
      <c r="C81">
        <v>10</v>
      </c>
      <c r="D81">
        <v>10</v>
      </c>
      <c r="E81">
        <v>10</v>
      </c>
      <c r="F81">
        <v>10</v>
      </c>
      <c r="G81">
        <v>10</v>
      </c>
      <c r="H81">
        <v>10</v>
      </c>
      <c r="I81">
        <v>10</v>
      </c>
      <c r="J81">
        <v>10</v>
      </c>
      <c r="K81">
        <v>10</v>
      </c>
      <c r="L81">
        <v>10</v>
      </c>
      <c r="M81">
        <v>10</v>
      </c>
      <c r="N81">
        <v>10</v>
      </c>
      <c r="O81">
        <v>10</v>
      </c>
      <c r="P81">
        <v>10</v>
      </c>
      <c r="Q81">
        <v>10</v>
      </c>
      <c r="R81">
        <v>10</v>
      </c>
      <c r="S81">
        <v>10</v>
      </c>
      <c r="T81">
        <v>10</v>
      </c>
      <c r="U81">
        <v>10</v>
      </c>
      <c r="V81">
        <v>10</v>
      </c>
    </row>
    <row r="82" spans="1:22">
      <c r="A82" s="9">
        <v>5.0000000000000001E-3</v>
      </c>
      <c r="B82" t="s">
        <v>29</v>
      </c>
      <c r="C82">
        <v>-4.75</v>
      </c>
      <c r="D82">
        <v>-4.25</v>
      </c>
      <c r="E82">
        <v>-3.75</v>
      </c>
      <c r="F82">
        <v>-3.25</v>
      </c>
      <c r="G82">
        <v>-2.75</v>
      </c>
      <c r="H82">
        <v>-2.25</v>
      </c>
      <c r="I82">
        <v>-1.75</v>
      </c>
      <c r="J82">
        <v>-1.25</v>
      </c>
      <c r="K82">
        <v>-0.75</v>
      </c>
      <c r="L82">
        <v>-0.25</v>
      </c>
      <c r="M82" s="6">
        <v>0.25</v>
      </c>
      <c r="N82">
        <v>0.75</v>
      </c>
      <c r="O82">
        <v>1.25</v>
      </c>
      <c r="P82">
        <v>1.75</v>
      </c>
      <c r="Q82">
        <v>2.25</v>
      </c>
      <c r="R82">
        <v>2.75</v>
      </c>
      <c r="S82">
        <v>3.25</v>
      </c>
      <c r="T82">
        <v>3.75</v>
      </c>
      <c r="U82">
        <v>4.25</v>
      </c>
      <c r="V82">
        <v>4.75</v>
      </c>
    </row>
    <row r="83" spans="1:22">
      <c r="B83" t="s">
        <v>0</v>
      </c>
      <c r="C83" s="6">
        <v>-3.7820991112530322</v>
      </c>
      <c r="D83" s="6">
        <v>-3.8667120903996253</v>
      </c>
      <c r="E83" s="6">
        <v>-4.0436649726085738</v>
      </c>
      <c r="F83" s="6">
        <v>-4.3298553567335061</v>
      </c>
      <c r="G83" s="6">
        <v>-4.7545644231784738</v>
      </c>
      <c r="H83" s="6">
        <v>-5.3651066772507665</v>
      </c>
      <c r="I83" s="6">
        <v>-6.2359825618203431</v>
      </c>
      <c r="J83" s="6">
        <v>-7.4838036156751491</v>
      </c>
      <c r="K83" s="6">
        <v>-9.2993498293210148</v>
      </c>
      <c r="L83" s="6">
        <v>-12.075546514924795</v>
      </c>
      <c r="M83" s="6">
        <v>12.075546667117095</v>
      </c>
      <c r="N83" s="6">
        <v>9.2993499815133163</v>
      </c>
      <c r="O83" s="6">
        <v>7.4838037678674425</v>
      </c>
      <c r="P83" s="6">
        <v>6.2359827140126356</v>
      </c>
      <c r="Q83" s="6">
        <v>5.3651068294430502</v>
      </c>
      <c r="R83" s="6">
        <v>4.7545645753707646</v>
      </c>
      <c r="S83" s="6">
        <v>4.3298555089258031</v>
      </c>
      <c r="T83" s="6">
        <v>4.0436651248008673</v>
      </c>
      <c r="U83" s="6">
        <v>3.866712242591916</v>
      </c>
      <c r="V83" s="6">
        <v>3.7820992634453319</v>
      </c>
    </row>
    <row r="84" spans="1:22">
      <c r="A84" s="17">
        <v>1</v>
      </c>
      <c r="B84">
        <v>1</v>
      </c>
      <c r="C84" s="6"/>
      <c r="D84" t="s">
        <v>30</v>
      </c>
      <c r="G84" s="6"/>
      <c r="I84" s="6">
        <v>32.039037452053414</v>
      </c>
      <c r="K84">
        <v>28.579012402319474</v>
      </c>
      <c r="M84">
        <v>63.179262899658873</v>
      </c>
      <c r="N84">
        <v>48.65420189078732</v>
      </c>
      <c r="O84">
        <v>39.155264165143379</v>
      </c>
      <c r="P84">
        <v>32.626664478271657</v>
      </c>
      <c r="Q84">
        <v>28.07024191377236</v>
      </c>
      <c r="R84">
        <v>24.875884897205811</v>
      </c>
      <c r="S84">
        <v>22.65380710922237</v>
      </c>
      <c r="T84">
        <v>21.156459056489595</v>
      </c>
      <c r="U84">
        <v>20.23064160203548</v>
      </c>
      <c r="V84">
        <v>19.787946507947272</v>
      </c>
    </row>
    <row r="85" spans="1:22">
      <c r="A85">
        <v>0</v>
      </c>
      <c r="B85" t="s">
        <v>31</v>
      </c>
      <c r="C85" s="6"/>
      <c r="D85" t="s">
        <v>32</v>
      </c>
      <c r="F85" s="6"/>
      <c r="G85" s="6"/>
      <c r="H85" s="6"/>
      <c r="I85" s="6"/>
      <c r="J85" s="6"/>
      <c r="K85" s="6"/>
      <c r="L85" s="6"/>
      <c r="M85">
        <v>105.78179224343592</v>
      </c>
      <c r="N85">
        <v>81.462309332585178</v>
      </c>
      <c r="O85">
        <v>65.558124571371067</v>
      </c>
      <c r="P85">
        <v>54.627212212936392</v>
      </c>
      <c r="Q85">
        <v>46.99833953379202</v>
      </c>
      <c r="R85">
        <v>41.649989450317882</v>
      </c>
      <c r="S85">
        <v>37.929538080502098</v>
      </c>
      <c r="T85">
        <v>35.422510356137487</v>
      </c>
      <c r="U85">
        <v>33.872403135680969</v>
      </c>
      <c r="V85">
        <v>33.13119345239587</v>
      </c>
    </row>
    <row r="88" spans="1:22" ht="15.75" thickBot="1">
      <c r="A88" t="s">
        <v>153</v>
      </c>
    </row>
    <row r="89" spans="1:22">
      <c r="A89">
        <v>10</v>
      </c>
      <c r="B89" t="s">
        <v>15</v>
      </c>
      <c r="C89" s="2">
        <v>0</v>
      </c>
      <c r="D89" s="3">
        <v>0</v>
      </c>
      <c r="E89" s="3">
        <v>0</v>
      </c>
      <c r="F89" s="3">
        <v>0</v>
      </c>
      <c r="G89" s="4">
        <v>0</v>
      </c>
      <c r="H89">
        <v>0</v>
      </c>
      <c r="I89">
        <v>0</v>
      </c>
      <c r="J89">
        <v>0</v>
      </c>
      <c r="K89">
        <v>0</v>
      </c>
      <c r="L89">
        <v>0</v>
      </c>
      <c r="M89" s="2">
        <v>20</v>
      </c>
      <c r="N89" s="3">
        <v>20</v>
      </c>
      <c r="O89" s="3">
        <v>20</v>
      </c>
      <c r="P89" s="3">
        <v>20</v>
      </c>
      <c r="Q89" s="4">
        <v>20</v>
      </c>
      <c r="R89">
        <v>20</v>
      </c>
      <c r="S89">
        <v>20</v>
      </c>
      <c r="T89">
        <v>20</v>
      </c>
      <c r="U89">
        <v>20</v>
      </c>
      <c r="V89">
        <v>20</v>
      </c>
    </row>
    <row r="90" spans="1:22">
      <c r="A90">
        <v>6.5</v>
      </c>
      <c r="B90" t="s">
        <v>16</v>
      </c>
      <c r="C90" s="5">
        <v>0.92006652912588593</v>
      </c>
      <c r="D90" s="6">
        <v>0.93874573789048132</v>
      </c>
      <c r="E90" s="6">
        <v>0.97751370821954986</v>
      </c>
      <c r="F90" s="6">
        <v>1.0393965708804811</v>
      </c>
      <c r="G90" s="7">
        <v>1.1295048918805188</v>
      </c>
      <c r="H90">
        <v>1.2559300664396076</v>
      </c>
      <c r="I90">
        <v>1.4316161024173655</v>
      </c>
      <c r="J90">
        <v>1.6792459485498035</v>
      </c>
      <c r="K90">
        <v>2.0472807854438089</v>
      </c>
      <c r="L90">
        <v>2.6700481995745617</v>
      </c>
      <c r="M90" s="5">
        <v>17.329951800313712</v>
      </c>
      <c r="N90" s="6">
        <v>17.952719214444461</v>
      </c>
      <c r="O90" s="6">
        <v>18.320754051338469</v>
      </c>
      <c r="P90" s="6">
        <v>18.568383897470909</v>
      </c>
      <c r="Q90" s="7">
        <v>18.744069933448671</v>
      </c>
      <c r="R90">
        <v>18.87049510800777</v>
      </c>
      <c r="S90">
        <v>18.960603429007815</v>
      </c>
      <c r="T90">
        <v>19.022486291668741</v>
      </c>
      <c r="U90">
        <v>19.061254261997814</v>
      </c>
      <c r="V90">
        <v>19.079933470762416</v>
      </c>
    </row>
    <row r="91" spans="1:22">
      <c r="A91">
        <v>17.211599126804458</v>
      </c>
      <c r="B91" s="8">
        <v>-15</v>
      </c>
      <c r="C91" s="5">
        <v>1.8214538494723802</v>
      </c>
      <c r="D91" s="6">
        <v>1.8574027142020733</v>
      </c>
      <c r="E91" s="6">
        <v>1.9319125240935675</v>
      </c>
      <c r="F91" s="6">
        <v>2.0505676834092776</v>
      </c>
      <c r="G91" s="7">
        <v>2.2226929301908034</v>
      </c>
      <c r="H91">
        <v>2.4625992714510083</v>
      </c>
      <c r="I91">
        <v>2.7912883946723253</v>
      </c>
      <c r="J91">
        <v>3.2380869063321751</v>
      </c>
      <c r="K91">
        <v>3.8398289936467331</v>
      </c>
      <c r="L91">
        <v>4.6301453041189866</v>
      </c>
      <c r="M91" s="5">
        <v>15.369854695660187</v>
      </c>
      <c r="N91" s="6">
        <v>16.160171006132437</v>
      </c>
      <c r="O91" s="6">
        <v>16.761913093446999</v>
      </c>
      <c r="P91" s="6">
        <v>17.208711605106846</v>
      </c>
      <c r="Q91" s="7">
        <v>17.537400728328173</v>
      </c>
      <c r="R91">
        <v>17.777307069588378</v>
      </c>
      <c r="S91">
        <v>17.949432316369911</v>
      </c>
      <c r="T91">
        <v>18.068087475685623</v>
      </c>
      <c r="U91">
        <v>18.142597285577118</v>
      </c>
      <c r="V91">
        <v>18.178546150306815</v>
      </c>
    </row>
    <row r="92" spans="1:22" ht="15.75" thickBot="1">
      <c r="A92" s="9">
        <v>5.0000000000000001E-3</v>
      </c>
      <c r="B92" t="s">
        <v>17</v>
      </c>
      <c r="C92" s="5">
        <v>2.6868923050599429</v>
      </c>
      <c r="D92" s="6">
        <v>2.737498745323379</v>
      </c>
      <c r="E92" s="6">
        <v>2.842165990516369</v>
      </c>
      <c r="F92" s="6">
        <v>3.0082687084474271</v>
      </c>
      <c r="G92" s="7">
        <v>3.248099874000359</v>
      </c>
      <c r="H92">
        <v>3.5804856944825394</v>
      </c>
      <c r="I92">
        <v>4.032851298473652</v>
      </c>
      <c r="J92">
        <v>4.6419842884485476</v>
      </c>
      <c r="K92">
        <v>5.4438029786842934</v>
      </c>
      <c r="L92">
        <v>6.4042215017180348</v>
      </c>
      <c r="M92" s="5">
        <v>13.595778497957156</v>
      </c>
      <c r="N92" s="6">
        <v>14.556197020990894</v>
      </c>
      <c r="O92" s="6">
        <v>15.35801571122664</v>
      </c>
      <c r="P92" s="6">
        <v>15.967148701201538</v>
      </c>
      <c r="Q92" s="7">
        <v>16.419514305192653</v>
      </c>
      <c r="R92">
        <v>16.751900125674837</v>
      </c>
      <c r="S92">
        <v>16.991731291227765</v>
      </c>
      <c r="T92">
        <v>17.157834009158826</v>
      </c>
      <c r="U92">
        <v>17.262501254351818</v>
      </c>
      <c r="V92">
        <v>17.313107694615258</v>
      </c>
    </row>
    <row r="93" spans="1:22">
      <c r="A93" s="10">
        <v>0.5</v>
      </c>
      <c r="B93" t="s">
        <v>18</v>
      </c>
      <c r="C93" s="5">
        <v>3.5017243203410944</v>
      </c>
      <c r="D93" s="6">
        <v>3.5635339714732646</v>
      </c>
      <c r="E93" s="6">
        <v>3.6909839841614289</v>
      </c>
      <c r="F93" s="6">
        <v>3.892241285827247</v>
      </c>
      <c r="G93" s="7">
        <v>4.1809521628483433</v>
      </c>
      <c r="H93">
        <v>4.5783923339777468</v>
      </c>
      <c r="I93">
        <v>5.1176468162693487</v>
      </c>
      <c r="J93">
        <v>5.8531959702881391</v>
      </c>
      <c r="K93">
        <v>6.8891771309138345</v>
      </c>
      <c r="L93">
        <v>8.4849383135968441</v>
      </c>
      <c r="M93" s="5">
        <v>11.515061685981875</v>
      </c>
      <c r="N93" s="6">
        <v>13.110822868664876</v>
      </c>
      <c r="O93" s="6">
        <v>14.146804029290571</v>
      </c>
      <c r="P93" s="6">
        <v>14.882353183309363</v>
      </c>
      <c r="Q93" s="7">
        <v>15.421607665600963</v>
      </c>
      <c r="R93">
        <v>15.819047836730364</v>
      </c>
      <c r="S93">
        <v>16.107758713751462</v>
      </c>
      <c r="T93">
        <v>16.309016015417281</v>
      </c>
      <c r="U93">
        <v>16.43646602810545</v>
      </c>
      <c r="V93">
        <v>16.498275679237619</v>
      </c>
    </row>
    <row r="94" spans="1:22" ht="15.75" thickBot="1">
      <c r="A94" s="11">
        <v>2000</v>
      </c>
      <c r="B94" t="s">
        <v>19</v>
      </c>
      <c r="C94" s="12">
        <v>4.2547466844343713</v>
      </c>
      <c r="D94" s="13">
        <v>4.3239288360129029</v>
      </c>
      <c r="E94" s="13">
        <v>4.4659946887774522</v>
      </c>
      <c r="F94" s="13">
        <v>4.6887602878046044</v>
      </c>
      <c r="G94" s="14">
        <v>5.0050751575462638</v>
      </c>
      <c r="H94">
        <v>5.434484662275505</v>
      </c>
      <c r="I94">
        <v>6.0061476623100134</v>
      </c>
      <c r="J94">
        <v>6.7639756455011186</v>
      </c>
      <c r="K94">
        <v>7.7747712610751023</v>
      </c>
      <c r="L94">
        <v>9.1312929357722492</v>
      </c>
      <c r="M94" s="12">
        <v>10.868707063719732</v>
      </c>
      <c r="N94" s="13">
        <v>12.225228738416865</v>
      </c>
      <c r="O94" s="13">
        <v>13.236024353990842</v>
      </c>
      <c r="P94" s="13">
        <v>13.993852337181947</v>
      </c>
      <c r="Q94" s="14">
        <v>14.565515337216453</v>
      </c>
      <c r="R94">
        <v>14.994924841945693</v>
      </c>
      <c r="S94">
        <v>15.311239711687353</v>
      </c>
      <c r="T94">
        <v>15.534005310714505</v>
      </c>
      <c r="U94">
        <v>15.676071163479055</v>
      </c>
      <c r="V94">
        <v>15.745253315057591</v>
      </c>
    </row>
    <row r="95" spans="1:22">
      <c r="A95" s="11">
        <v>1000</v>
      </c>
      <c r="B95" t="s">
        <v>20</v>
      </c>
      <c r="C95">
        <v>4.9385868968820086</v>
      </c>
      <c r="D95">
        <v>5.0114399993011727</v>
      </c>
      <c r="E95">
        <v>5.1603056470689994</v>
      </c>
      <c r="F95">
        <v>5.3917300190106783</v>
      </c>
      <c r="G95">
        <v>5.7161035172064372</v>
      </c>
      <c r="H95" s="2">
        <v>6.1483234952257764</v>
      </c>
      <c r="I95" s="3">
        <v>6.7084835251609656</v>
      </c>
      <c r="J95" s="3">
        <v>7.4217876883081848</v>
      </c>
      <c r="K95" s="3">
        <v>8.3146393321010965</v>
      </c>
      <c r="L95" s="4">
        <v>9.3967551046968882</v>
      </c>
      <c r="M95">
        <v>10.603244894720079</v>
      </c>
      <c r="N95">
        <v>11.685360667315862</v>
      </c>
      <c r="O95">
        <v>12.578212311108766</v>
      </c>
      <c r="P95">
        <v>13.291516474255982</v>
      </c>
      <c r="Q95">
        <v>13.85167650419117</v>
      </c>
      <c r="R95" s="2">
        <v>14.283896482210507</v>
      </c>
      <c r="S95" s="3">
        <v>14.608269980406265</v>
      </c>
      <c r="T95" s="3">
        <v>14.839694352347943</v>
      </c>
      <c r="U95" s="3">
        <v>14.98856000011577</v>
      </c>
      <c r="V95" s="4">
        <v>15.061413102534939</v>
      </c>
    </row>
    <row r="96" spans="1:22" ht="15.75" thickBot="1">
      <c r="A96" s="15">
        <v>2</v>
      </c>
      <c r="B96" t="s">
        <v>21</v>
      </c>
      <c r="C96">
        <v>5.5495740068335326</v>
      </c>
      <c r="D96">
        <v>5.6229386171658646</v>
      </c>
      <c r="E96">
        <v>5.7720578811157832</v>
      </c>
      <c r="F96">
        <v>6.0017506238976512</v>
      </c>
      <c r="G96">
        <v>6.319285396985638</v>
      </c>
      <c r="H96" s="5">
        <v>6.7342222762120016</v>
      </c>
      <c r="I96" s="6">
        <v>7.2576752547622396</v>
      </c>
      <c r="J96" s="6">
        <v>7.9000522504435979</v>
      </c>
      <c r="K96" s="6">
        <v>8.665243274310841</v>
      </c>
      <c r="L96" s="7">
        <v>9.537843256194023</v>
      </c>
      <c r="M96">
        <v>10.462156743161405</v>
      </c>
      <c r="N96">
        <v>11.33475672504458</v>
      </c>
      <c r="O96">
        <v>12.099947748911813</v>
      </c>
      <c r="P96">
        <v>12.742324744593168</v>
      </c>
      <c r="Q96">
        <v>13.265777723143401</v>
      </c>
      <c r="R96" s="5">
        <v>13.680714602369761</v>
      </c>
      <c r="S96" s="6">
        <v>13.998249375457746</v>
      </c>
      <c r="T96" s="6">
        <v>14.227942118239614</v>
      </c>
      <c r="U96" s="6">
        <v>14.377061382189536</v>
      </c>
      <c r="V96" s="7">
        <v>14.450425992521868</v>
      </c>
    </row>
    <row r="97" spans="1:22" ht="15.75" thickBot="1">
      <c r="A97" s="9">
        <v>1</v>
      </c>
      <c r="B97" t="s">
        <v>22</v>
      </c>
      <c r="C97">
        <v>6.0871965063677305</v>
      </c>
      <c r="D97">
        <v>6.1586825813302291</v>
      </c>
      <c r="E97">
        <v>6.3032366362523202</v>
      </c>
      <c r="F97">
        <v>6.523929198406746</v>
      </c>
      <c r="G97">
        <v>6.8250651705631773</v>
      </c>
      <c r="H97" s="5">
        <v>7.2116049578212706</v>
      </c>
      <c r="I97" s="6">
        <v>7.68794296719103</v>
      </c>
      <c r="J97" s="6">
        <v>8.2555027843647153</v>
      </c>
      <c r="K97" s="6">
        <v>8.9084382584901505</v>
      </c>
      <c r="L97" s="7">
        <v>9.6272179026070042</v>
      </c>
      <c r="M97">
        <v>10.372782096701785</v>
      </c>
      <c r="N97">
        <v>11.091561740818625</v>
      </c>
      <c r="O97">
        <v>11.744497214944046</v>
      </c>
      <c r="P97">
        <v>12.312057032117728</v>
      </c>
      <c r="Q97">
        <v>12.788395041487481</v>
      </c>
      <c r="R97" s="5">
        <v>13.174934828745572</v>
      </c>
      <c r="S97" s="6">
        <v>13.476070800901999</v>
      </c>
      <c r="T97" s="6">
        <v>13.696763363056425</v>
      </c>
      <c r="U97" s="6">
        <v>13.841317417978525</v>
      </c>
      <c r="V97" s="7">
        <v>13.912803492941023</v>
      </c>
    </row>
    <row r="98" spans="1:22" ht="15.75" thickBot="1">
      <c r="A98" s="16">
        <v>0.1</v>
      </c>
      <c r="B98" t="s">
        <v>23</v>
      </c>
      <c r="C98">
        <v>6.5533329308483594</v>
      </c>
      <c r="D98">
        <v>6.6213585654463412</v>
      </c>
      <c r="E98">
        <v>6.758276884072667</v>
      </c>
      <c r="F98">
        <v>6.9656643628369919</v>
      </c>
      <c r="G98">
        <v>7.2454411289713194</v>
      </c>
      <c r="H98" s="5">
        <v>7.5991894172621146</v>
      </c>
      <c r="I98" s="6">
        <v>8.0269888717717119</v>
      </c>
      <c r="J98" s="6">
        <v>8.5255776613038137</v>
      </c>
      <c r="K98" s="6">
        <v>9.0857890726626458</v>
      </c>
      <c r="L98" s="7">
        <v>9.6898079990421362</v>
      </c>
      <c r="M98">
        <v>10.310192000235965</v>
      </c>
      <c r="N98">
        <v>10.914210926615446</v>
      </c>
      <c r="O98">
        <v>11.474422337974268</v>
      </c>
      <c r="P98">
        <v>11.973011127506364</v>
      </c>
      <c r="Q98">
        <v>12.400810582015957</v>
      </c>
      <c r="R98" s="5">
        <v>12.754558870306751</v>
      </c>
      <c r="S98" s="6">
        <v>13.034335636441078</v>
      </c>
      <c r="T98" s="6">
        <v>13.241723115205406</v>
      </c>
      <c r="U98" s="6">
        <v>13.378641433831735</v>
      </c>
      <c r="V98" s="7">
        <v>13.446667068429715</v>
      </c>
    </row>
    <row r="99" spans="1:22" ht="15.75" thickBot="1">
      <c r="A99" s="16">
        <v>0.1</v>
      </c>
      <c r="B99" t="s">
        <v>24</v>
      </c>
      <c r="C99">
        <v>6.9514437206359636</v>
      </c>
      <c r="D99">
        <v>7.0151418654415947</v>
      </c>
      <c r="E99">
        <v>7.1428479716674929</v>
      </c>
      <c r="F99">
        <v>7.3350102398170751</v>
      </c>
      <c r="G99">
        <v>7.5918455651523624</v>
      </c>
      <c r="H99" s="12">
        <v>7.9127227104249949</v>
      </c>
      <c r="I99" s="13">
        <v>8.2952454412838801</v>
      </c>
      <c r="J99" s="13">
        <v>8.7340299163846886</v>
      </c>
      <c r="K99" s="13">
        <v>9.2193323717984939</v>
      </c>
      <c r="L99" s="14">
        <v>9.7360330206630739</v>
      </c>
      <c r="M99">
        <v>10.263966978601021</v>
      </c>
      <c r="N99">
        <v>10.780667627465599</v>
      </c>
      <c r="O99">
        <v>11.265970082879395</v>
      </c>
      <c r="P99">
        <v>11.704754557980195</v>
      </c>
      <c r="Q99">
        <v>12.087277288839077</v>
      </c>
      <c r="R99" s="12">
        <v>12.40815443411171</v>
      </c>
      <c r="S99" s="13">
        <v>12.664989759446993</v>
      </c>
      <c r="T99" s="13">
        <v>12.857152027596584</v>
      </c>
      <c r="U99" s="13">
        <v>12.984858133822483</v>
      </c>
      <c r="V99" s="14">
        <v>13.048556278628114</v>
      </c>
    </row>
    <row r="100" spans="1:22">
      <c r="A100" s="16">
        <v>0.1</v>
      </c>
      <c r="B100" t="s">
        <v>25</v>
      </c>
      <c r="C100">
        <v>7.2858563655211084</v>
      </c>
      <c r="D100">
        <v>7.3449172039223356</v>
      </c>
      <c r="E100">
        <v>7.4629628972494846</v>
      </c>
      <c r="F100">
        <v>7.6396830595298182</v>
      </c>
      <c r="G100">
        <v>7.8742081813241356</v>
      </c>
      <c r="H100">
        <v>8.1646104179414039</v>
      </c>
      <c r="I100">
        <v>8.5072402665073046</v>
      </c>
      <c r="J100">
        <v>8.8959641911205285</v>
      </c>
      <c r="K100">
        <v>9.3214774774673224</v>
      </c>
      <c r="L100">
        <v>9.7710247332108295</v>
      </c>
      <c r="M100">
        <v>10.228975266056267</v>
      </c>
      <c r="N100">
        <v>10.678522521799772</v>
      </c>
      <c r="O100">
        <v>11.104035808146561</v>
      </c>
      <c r="P100">
        <v>11.492759732759774</v>
      </c>
      <c r="Q100">
        <v>11.835389581325673</v>
      </c>
      <c r="R100">
        <v>12.12579181794294</v>
      </c>
      <c r="S100">
        <v>12.360316939737254</v>
      </c>
      <c r="T100">
        <v>12.537037102017592</v>
      </c>
      <c r="U100">
        <v>12.655082795344745</v>
      </c>
      <c r="V100">
        <v>12.714143633745971</v>
      </c>
    </row>
    <row r="101" spans="1:22" ht="15.75" thickBot="1">
      <c r="A101" s="15">
        <v>0</v>
      </c>
      <c r="B101" t="s">
        <v>26</v>
      </c>
      <c r="C101">
        <v>7.5612081719086381</v>
      </c>
      <c r="D101">
        <v>7.6157076873833365</v>
      </c>
      <c r="E101">
        <v>7.7244033537895653</v>
      </c>
      <c r="F101">
        <v>7.8865509196473269</v>
      </c>
      <c r="G101">
        <v>8.1006936826013849</v>
      </c>
      <c r="H101">
        <v>8.3642705134492594</v>
      </c>
      <c r="I101">
        <v>8.6731410156368405</v>
      </c>
      <c r="J101">
        <v>9.0211091040909359</v>
      </c>
      <c r="K101">
        <v>9.3995886137232976</v>
      </c>
      <c r="L101">
        <v>9.7976131686568451</v>
      </c>
      <c r="M101">
        <v>10.202386830630187</v>
      </c>
      <c r="N101">
        <v>10.600411385563735</v>
      </c>
      <c r="O101">
        <v>10.97889089519609</v>
      </c>
      <c r="P101">
        <v>11.32685898365018</v>
      </c>
      <c r="Q101">
        <v>11.635729485837757</v>
      </c>
      <c r="R101">
        <v>11.899306316685628</v>
      </c>
      <c r="S101">
        <v>12.113449079639686</v>
      </c>
      <c r="T101">
        <v>12.275596645497451</v>
      </c>
      <c r="U101">
        <v>12.384292311903682</v>
      </c>
      <c r="V101">
        <v>12.438791827378381</v>
      </c>
    </row>
    <row r="102" spans="1:22">
      <c r="A102">
        <v>0.04</v>
      </c>
      <c r="B102" t="s">
        <v>27</v>
      </c>
      <c r="C102">
        <v>7.7820604627277365</v>
      </c>
      <c r="D102">
        <v>7.832302019821574</v>
      </c>
      <c r="E102">
        <v>7.9323919107918188</v>
      </c>
      <c r="F102">
        <v>8.0814235825895331</v>
      </c>
      <c r="G102">
        <v>8.2777451159152307</v>
      </c>
      <c r="H102">
        <v>8.51863693755916</v>
      </c>
      <c r="I102">
        <v>8.7999441784545969</v>
      </c>
      <c r="J102">
        <v>9.1157425958521223</v>
      </c>
      <c r="K102">
        <v>9.4581547046624035</v>
      </c>
      <c r="L102">
        <v>9.8174524970632557</v>
      </c>
      <c r="M102">
        <v>10.182547502260189</v>
      </c>
      <c r="N102">
        <v>10.541845294661039</v>
      </c>
      <c r="O102">
        <v>10.884257403471315</v>
      </c>
      <c r="P102">
        <v>11.200055820868837</v>
      </c>
      <c r="Q102">
        <v>11.481363061764267</v>
      </c>
      <c r="R102">
        <v>11.722254883408194</v>
      </c>
      <c r="S102">
        <v>11.918576416733892</v>
      </c>
      <c r="T102">
        <v>12.067608088531601</v>
      </c>
      <c r="U102">
        <v>12.167697979501856</v>
      </c>
      <c r="V102">
        <v>12.217939536595694</v>
      </c>
    </row>
    <row r="103" spans="1:22">
      <c r="A103" s="9">
        <v>0</v>
      </c>
      <c r="B103" t="s">
        <v>28</v>
      </c>
      <c r="C103">
        <v>10</v>
      </c>
      <c r="D103">
        <v>10</v>
      </c>
      <c r="E103">
        <v>10</v>
      </c>
      <c r="F103">
        <v>10</v>
      </c>
      <c r="G103">
        <v>10</v>
      </c>
      <c r="H103">
        <v>10</v>
      </c>
      <c r="I103">
        <v>10</v>
      </c>
      <c r="J103">
        <v>10</v>
      </c>
      <c r="K103">
        <v>10</v>
      </c>
      <c r="L103">
        <v>10</v>
      </c>
      <c r="M103">
        <v>10</v>
      </c>
      <c r="N103">
        <v>10</v>
      </c>
      <c r="O103">
        <v>10</v>
      </c>
      <c r="P103">
        <v>10</v>
      </c>
      <c r="Q103">
        <v>10</v>
      </c>
      <c r="R103">
        <v>10</v>
      </c>
      <c r="S103">
        <v>10</v>
      </c>
      <c r="T103">
        <v>10</v>
      </c>
      <c r="U103">
        <v>10</v>
      </c>
      <c r="V103">
        <v>10</v>
      </c>
    </row>
    <row r="104" spans="1:22">
      <c r="A104" s="9">
        <v>5.0000000000000001E-3</v>
      </c>
      <c r="B104" t="s">
        <v>29</v>
      </c>
      <c r="C104">
        <v>-4.75</v>
      </c>
      <c r="D104">
        <v>-4.25</v>
      </c>
      <c r="E104">
        <v>-3.75</v>
      </c>
      <c r="F104">
        <v>-3.25</v>
      </c>
      <c r="G104">
        <v>-2.75</v>
      </c>
      <c r="H104">
        <v>-2.25</v>
      </c>
      <c r="I104">
        <v>-1.75</v>
      </c>
      <c r="J104">
        <v>-1.25</v>
      </c>
      <c r="K104">
        <v>-0.75</v>
      </c>
      <c r="L104">
        <v>-0.25</v>
      </c>
      <c r="M104" s="6">
        <v>0.25</v>
      </c>
      <c r="N104">
        <v>0.75</v>
      </c>
      <c r="O104">
        <v>1.25</v>
      </c>
      <c r="P104">
        <v>1.75</v>
      </c>
      <c r="Q104">
        <v>2.25</v>
      </c>
      <c r="R104">
        <v>2.75</v>
      </c>
      <c r="S104">
        <v>3.25</v>
      </c>
      <c r="T104">
        <v>3.75</v>
      </c>
      <c r="U104">
        <v>4.25</v>
      </c>
      <c r="V104">
        <v>4.75</v>
      </c>
    </row>
    <row r="105" spans="1:22">
      <c r="B105" t="s">
        <v>0</v>
      </c>
      <c r="C105" s="6">
        <v>-3.6802661165035437</v>
      </c>
      <c r="D105" s="6">
        <v>-3.7549829515619253</v>
      </c>
      <c r="E105" s="6">
        <v>-3.9100548328781994</v>
      </c>
      <c r="F105" s="6">
        <v>-4.1575862835219244</v>
      </c>
      <c r="G105" s="6">
        <v>-4.5180195675220753</v>
      </c>
      <c r="H105" s="6">
        <v>-5.0237202657584303</v>
      </c>
      <c r="I105" s="6">
        <v>-5.7264644096694619</v>
      </c>
      <c r="J105" s="6">
        <v>-6.7169837941992139</v>
      </c>
      <c r="K105" s="6">
        <v>-8.1891231417752355</v>
      </c>
      <c r="L105" s="6">
        <v>-10.680192798298247</v>
      </c>
      <c r="M105" s="6">
        <v>10.680192798745153</v>
      </c>
      <c r="N105" s="6">
        <v>8.189123142222158</v>
      </c>
      <c r="O105" s="6">
        <v>6.7169837946461257</v>
      </c>
      <c r="P105" s="6">
        <v>5.726464410116364</v>
      </c>
      <c r="Q105" s="6">
        <v>5.0237202662053164</v>
      </c>
      <c r="R105" s="6">
        <v>4.5180195679689206</v>
      </c>
      <c r="S105" s="6">
        <v>4.1575862839687403</v>
      </c>
      <c r="T105" s="6">
        <v>3.9100548333250345</v>
      </c>
      <c r="U105" s="6">
        <v>3.7549829520087457</v>
      </c>
      <c r="V105" s="6">
        <v>3.6802661169503352</v>
      </c>
    </row>
    <row r="106" spans="1:22">
      <c r="A106" s="17">
        <v>1</v>
      </c>
      <c r="B106">
        <v>1</v>
      </c>
      <c r="C106" s="6"/>
      <c r="D106" t="s">
        <v>30</v>
      </c>
      <c r="G106" s="6"/>
      <c r="I106" s="6">
        <v>29.486189120774632</v>
      </c>
      <c r="K106">
        <v>26.553680255174545</v>
      </c>
      <c r="M106">
        <v>55.878768911175428</v>
      </c>
      <c r="N106">
        <v>42.845492528131835</v>
      </c>
      <c r="O106">
        <v>35.143259538196638</v>
      </c>
      <c r="P106">
        <v>29.960862200708966</v>
      </c>
      <c r="Q106">
        <v>26.284104920021672</v>
      </c>
      <c r="R106">
        <v>23.638278939676304</v>
      </c>
      <c r="S106">
        <v>21.752492059592704</v>
      </c>
      <c r="T106">
        <v>20.457407558123311</v>
      </c>
      <c r="U106">
        <v>19.646071508168323</v>
      </c>
      <c r="V106">
        <v>19.255153043951172</v>
      </c>
    </row>
    <row r="107" spans="1:22">
      <c r="A107">
        <v>0</v>
      </c>
      <c r="B107" t="s">
        <v>31</v>
      </c>
      <c r="C107" s="6"/>
      <c r="D107" t="s">
        <v>32</v>
      </c>
      <c r="F107" s="6"/>
      <c r="G107" s="6"/>
      <c r="H107" s="6"/>
      <c r="I107" s="6"/>
      <c r="J107" s="6"/>
      <c r="K107" s="6"/>
      <c r="L107" s="6"/>
      <c r="M107">
        <v>93.55848912465791</v>
      </c>
      <c r="N107">
        <v>71.736718999202793</v>
      </c>
      <c r="O107">
        <v>58.840778398438793</v>
      </c>
      <c r="P107">
        <v>50.163828680310431</v>
      </c>
      <c r="Q107">
        <v>44.007790067680148</v>
      </c>
      <c r="R107">
        <v>39.577852031012576</v>
      </c>
      <c r="S107">
        <v>36.42045653096411</v>
      </c>
      <c r="T107">
        <v>34.252081076302872</v>
      </c>
      <c r="U107">
        <v>32.89365143227004</v>
      </c>
      <c r="V107">
        <v>32.239131975595342</v>
      </c>
    </row>
    <row r="110" spans="1:22" ht="15.75" thickBot="1">
      <c r="A110" t="s">
        <v>154</v>
      </c>
    </row>
    <row r="111" spans="1:22">
      <c r="A111">
        <v>10</v>
      </c>
      <c r="B111" t="s">
        <v>15</v>
      </c>
      <c r="C111" s="2">
        <v>0</v>
      </c>
      <c r="D111" s="3">
        <v>0</v>
      </c>
      <c r="E111" s="3">
        <v>0</v>
      </c>
      <c r="F111" s="3">
        <v>0</v>
      </c>
      <c r="G111" s="4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 s="2">
        <v>20</v>
      </c>
      <c r="N111" s="3">
        <v>20</v>
      </c>
      <c r="O111" s="3">
        <v>20</v>
      </c>
      <c r="P111" s="3">
        <v>20</v>
      </c>
      <c r="Q111" s="4">
        <v>20</v>
      </c>
      <c r="R111">
        <v>20</v>
      </c>
      <c r="S111">
        <v>20</v>
      </c>
      <c r="T111">
        <v>20</v>
      </c>
      <c r="U111">
        <v>20</v>
      </c>
      <c r="V111">
        <v>20</v>
      </c>
    </row>
    <row r="112" spans="1:22">
      <c r="A112">
        <v>6.5</v>
      </c>
      <c r="B112" t="s">
        <v>16</v>
      </c>
      <c r="C112" s="5">
        <v>0.89324679056654421</v>
      </c>
      <c r="D112" s="6">
        <v>0.9097648974244209</v>
      </c>
      <c r="E112" s="6">
        <v>0.94388442176305176</v>
      </c>
      <c r="F112" s="6">
        <v>0.99793950521038632</v>
      </c>
      <c r="G112" s="7">
        <v>1.0759338875046434</v>
      </c>
      <c r="H112">
        <v>1.1844861956475383</v>
      </c>
      <c r="I112">
        <v>1.3351612422249155</v>
      </c>
      <c r="J112">
        <v>1.5509760648045801</v>
      </c>
      <c r="K112">
        <v>1.886489953599185</v>
      </c>
      <c r="L112">
        <v>2.4944163325240671</v>
      </c>
      <c r="M112" s="5">
        <v>17.505583667475559</v>
      </c>
      <c r="N112" s="6">
        <v>18.113510046400439</v>
      </c>
      <c r="O112" s="6">
        <v>18.449023935195054</v>
      </c>
      <c r="P112" s="6">
        <v>18.664838757774724</v>
      </c>
      <c r="Q112" s="7">
        <v>18.815513804352101</v>
      </c>
      <c r="R112">
        <v>18.924066112495005</v>
      </c>
      <c r="S112">
        <v>19.002060494789262</v>
      </c>
      <c r="T112">
        <v>19.056115578236597</v>
      </c>
      <c r="U112">
        <v>19.090235102575235</v>
      </c>
      <c r="V112">
        <v>19.106753209433116</v>
      </c>
    </row>
    <row r="113" spans="1:22">
      <c r="A113">
        <v>23.011575145837583</v>
      </c>
      <c r="B113" s="8">
        <v>-15</v>
      </c>
      <c r="C113" s="5">
        <v>1.7699754742541116</v>
      </c>
      <c r="D113" s="6">
        <v>1.8019283773474624</v>
      </c>
      <c r="E113" s="6">
        <v>1.8678332843977081</v>
      </c>
      <c r="F113" s="6">
        <v>1.9719397115555153</v>
      </c>
      <c r="G113" s="7">
        <v>2.1213098491440392</v>
      </c>
      <c r="H113">
        <v>2.3268496528459988</v>
      </c>
      <c r="I113">
        <v>2.6051827084351422</v>
      </c>
      <c r="J113">
        <v>2.9822530633840403</v>
      </c>
      <c r="K113">
        <v>3.5005674170599725</v>
      </c>
      <c r="L113">
        <v>4.2321074680618986</v>
      </c>
      <c r="M113" s="5">
        <v>15.767892531937409</v>
      </c>
      <c r="N113" s="6">
        <v>16.499432582939328</v>
      </c>
      <c r="O113" s="6">
        <v>17.017746936615264</v>
      </c>
      <c r="P113" s="6">
        <v>17.39481729156417</v>
      </c>
      <c r="Q113" s="7">
        <v>17.673150347153314</v>
      </c>
      <c r="R113">
        <v>17.878690150855281</v>
      </c>
      <c r="S113">
        <v>18.028060288443807</v>
      </c>
      <c r="T113">
        <v>18.13216671560162</v>
      </c>
      <c r="U113">
        <v>18.198071622651867</v>
      </c>
      <c r="V113">
        <v>18.230024525745218</v>
      </c>
    </row>
    <row r="114" spans="1:22" ht="15.75" thickBot="1">
      <c r="A114" s="9">
        <v>5.0000000000000001E-3</v>
      </c>
      <c r="B114" t="s">
        <v>17</v>
      </c>
      <c r="C114" s="5">
        <v>2.6147512548066492</v>
      </c>
      <c r="D114" s="6">
        <v>2.6601398532728742</v>
      </c>
      <c r="E114" s="6">
        <v>2.7535806268859253</v>
      </c>
      <c r="F114" s="6">
        <v>2.900676207433754</v>
      </c>
      <c r="G114" s="7">
        <v>3.110516144637276</v>
      </c>
      <c r="H114">
        <v>3.3964198581285969</v>
      </c>
      <c r="I114">
        <v>3.7764668752613648</v>
      </c>
      <c r="J114">
        <v>4.2722860632167503</v>
      </c>
      <c r="K114">
        <v>4.9014191831792813</v>
      </c>
      <c r="L114">
        <v>5.6526309215100152</v>
      </c>
      <c r="M114" s="5">
        <v>14.347369078488994</v>
      </c>
      <c r="N114" s="6">
        <v>15.098580816819725</v>
      </c>
      <c r="O114" s="6">
        <v>15.727713936782258</v>
      </c>
      <c r="P114" s="6">
        <v>16.223533124737646</v>
      </c>
      <c r="Q114" s="7">
        <v>16.603580141870417</v>
      </c>
      <c r="R114">
        <v>16.889483855361743</v>
      </c>
      <c r="S114">
        <v>17.099323792565265</v>
      </c>
      <c r="T114">
        <v>17.246419373113099</v>
      </c>
      <c r="U114">
        <v>17.339860146726149</v>
      </c>
      <c r="V114">
        <v>17.385248745192378</v>
      </c>
    </row>
    <row r="115" spans="1:22">
      <c r="A115" s="10">
        <v>0.5</v>
      </c>
      <c r="B115" t="s">
        <v>18</v>
      </c>
      <c r="C115" s="5">
        <v>3.4141384368317222</v>
      </c>
      <c r="D115" s="6">
        <v>3.4702991539916255</v>
      </c>
      <c r="E115" s="6">
        <v>3.5856731623822897</v>
      </c>
      <c r="F115" s="6">
        <v>3.7666683466032516</v>
      </c>
      <c r="G115" s="7">
        <v>4.023658663794822</v>
      </c>
      <c r="H115">
        <v>4.3718467597279496</v>
      </c>
      <c r="I115">
        <v>4.8319788712299188</v>
      </c>
      <c r="J115">
        <v>5.4290051310142937</v>
      </c>
      <c r="K115">
        <v>6.1801923309090743</v>
      </c>
      <c r="L115">
        <v>7.0339353717294637</v>
      </c>
      <c r="M115" s="5">
        <v>12.966064628269267</v>
      </c>
      <c r="N115" s="6">
        <v>13.819807669089657</v>
      </c>
      <c r="O115" s="6">
        <v>14.570994868984441</v>
      </c>
      <c r="P115" s="6">
        <v>15.168021128768817</v>
      </c>
      <c r="Q115" s="7">
        <v>15.628153240270789</v>
      </c>
      <c r="R115">
        <v>15.976341336203919</v>
      </c>
      <c r="S115">
        <v>16.233331653395492</v>
      </c>
      <c r="T115">
        <v>16.414326837616454</v>
      </c>
      <c r="U115">
        <v>16.529700846007124</v>
      </c>
      <c r="V115">
        <v>16.585861563167029</v>
      </c>
    </row>
    <row r="116" spans="1:22" ht="15.75" thickBot="1">
      <c r="A116" s="11">
        <v>2000</v>
      </c>
      <c r="B116" t="s">
        <v>19</v>
      </c>
      <c r="C116" s="12">
        <v>4.157364901617588</v>
      </c>
      <c r="D116" s="13">
        <v>4.2212451634021448</v>
      </c>
      <c r="E116" s="13">
        <v>4.3521445219745081</v>
      </c>
      <c r="F116" s="13">
        <v>4.5566653527335905</v>
      </c>
      <c r="G116" s="14">
        <v>4.8456034041490801</v>
      </c>
      <c r="H116">
        <v>5.2353296457048524</v>
      </c>
      <c r="I116">
        <v>5.7505967188715958</v>
      </c>
      <c r="J116">
        <v>6.4315632586667384</v>
      </c>
      <c r="K116">
        <v>7.356409637688377</v>
      </c>
      <c r="L116">
        <v>8.7296983848857028</v>
      </c>
      <c r="M116" s="12">
        <v>11.270301615112784</v>
      </c>
      <c r="N116" s="13">
        <v>12.643590362310107</v>
      </c>
      <c r="O116" s="13">
        <v>13.568436741331748</v>
      </c>
      <c r="P116" s="13">
        <v>14.249403281126893</v>
      </c>
      <c r="Q116" s="14">
        <v>14.764670354293639</v>
      </c>
      <c r="R116">
        <v>15.154396595849414</v>
      </c>
      <c r="S116">
        <v>15.443334647264905</v>
      </c>
      <c r="T116">
        <v>15.64785547802399</v>
      </c>
      <c r="U116">
        <v>15.778754836596356</v>
      </c>
      <c r="V116">
        <v>15.842635098380914</v>
      </c>
    </row>
    <row r="117" spans="1:22">
      <c r="A117" s="11">
        <v>1000</v>
      </c>
      <c r="B117" t="s">
        <v>20</v>
      </c>
      <c r="C117">
        <v>4.8367111045234239</v>
      </c>
      <c r="D117">
        <v>4.9051720759316293</v>
      </c>
      <c r="E117">
        <v>5.0449944092912116</v>
      </c>
      <c r="F117">
        <v>5.2622451381251949</v>
      </c>
      <c r="G117">
        <v>5.5667599542890995</v>
      </c>
      <c r="H117" s="2">
        <v>5.9732717000068805</v>
      </c>
      <c r="I117" s="3">
        <v>6.5035150998324474</v>
      </c>
      <c r="J117" s="3">
        <v>7.1902415470529224</v>
      </c>
      <c r="K117" s="3">
        <v>8.084184576265999</v>
      </c>
      <c r="L117" s="4">
        <v>9.2581469150016744</v>
      </c>
      <c r="M117">
        <v>10.741853084996595</v>
      </c>
      <c r="N117">
        <v>11.915815423732273</v>
      </c>
      <c r="O117">
        <v>12.809758452945351</v>
      </c>
      <c r="P117">
        <v>13.496484900165829</v>
      </c>
      <c r="Q117">
        <v>14.026728299991397</v>
      </c>
      <c r="R117" s="2">
        <v>14.43324004570918</v>
      </c>
      <c r="S117" s="3">
        <v>14.737754861873087</v>
      </c>
      <c r="T117" s="3">
        <v>14.955005590707072</v>
      </c>
      <c r="U117" s="3">
        <v>15.094827924066657</v>
      </c>
      <c r="V117" s="4">
        <v>15.163288895474862</v>
      </c>
    </row>
    <row r="118" spans="1:22" ht="15.75" thickBot="1">
      <c r="A118" s="15">
        <v>2</v>
      </c>
      <c r="B118" t="s">
        <v>21</v>
      </c>
      <c r="C118">
        <v>5.4475963359116912</v>
      </c>
      <c r="D118">
        <v>5.5177376264029672</v>
      </c>
      <c r="E118">
        <v>5.660415901031862</v>
      </c>
      <c r="F118">
        <v>5.8805608360927488</v>
      </c>
      <c r="G118">
        <v>6.1859195747908817</v>
      </c>
      <c r="H118" s="5">
        <v>6.5874821001285122</v>
      </c>
      <c r="I118" s="6">
        <v>7.0999504333392958</v>
      </c>
      <c r="J118" s="6">
        <v>7.7417032534024592</v>
      </c>
      <c r="K118" s="6">
        <v>8.5319402052934024</v>
      </c>
      <c r="L118" s="7">
        <v>9.4768516138486838</v>
      </c>
      <c r="M118">
        <v>10.523148386149414</v>
      </c>
      <c r="N118">
        <v>11.468059794704693</v>
      </c>
      <c r="O118">
        <v>12.258296746595638</v>
      </c>
      <c r="P118">
        <v>12.900049566658803</v>
      </c>
      <c r="Q118">
        <v>13.412517899869588</v>
      </c>
      <c r="R118" s="5">
        <v>13.814080425207221</v>
      </c>
      <c r="S118" s="6">
        <v>14.119439163905357</v>
      </c>
      <c r="T118" s="6">
        <v>14.339584098966245</v>
      </c>
      <c r="U118" s="6">
        <v>14.482262373595143</v>
      </c>
      <c r="V118" s="7">
        <v>14.552403664086416</v>
      </c>
    </row>
    <row r="119" spans="1:22" ht="15.75" thickBot="1">
      <c r="A119" s="9">
        <v>1</v>
      </c>
      <c r="B119" t="s">
        <v>22</v>
      </c>
      <c r="C119">
        <v>5.9883402766879961</v>
      </c>
      <c r="D119">
        <v>6.0577661926188888</v>
      </c>
      <c r="E119">
        <v>6.1983707322284323</v>
      </c>
      <c r="F119">
        <v>6.4136627303193618</v>
      </c>
      <c r="G119">
        <v>6.7088754085603712</v>
      </c>
      <c r="H119" s="5">
        <v>7.090786692297347</v>
      </c>
      <c r="I119" s="6">
        <v>7.5671012799292576</v>
      </c>
      <c r="J119" s="6">
        <v>8.1446808278765488</v>
      </c>
      <c r="K119" s="6">
        <v>8.8250213776270794</v>
      </c>
      <c r="L119" s="7">
        <v>9.594170948940242</v>
      </c>
      <c r="M119">
        <v>10.405829051057719</v>
      </c>
      <c r="N119">
        <v>11.174978622370885</v>
      </c>
      <c r="O119">
        <v>11.855319172121416</v>
      </c>
      <c r="P119">
        <v>12.432898720068708</v>
      </c>
      <c r="Q119">
        <v>12.909213307700622</v>
      </c>
      <c r="R119" s="5">
        <v>13.291124591437599</v>
      </c>
      <c r="S119" s="6">
        <v>13.58633726967861</v>
      </c>
      <c r="T119" s="6">
        <v>13.801629267769544</v>
      </c>
      <c r="U119" s="6">
        <v>13.942233807379086</v>
      </c>
      <c r="V119" s="7">
        <v>14.011659723309979</v>
      </c>
    </row>
    <row r="120" spans="1:22" ht="15.75" thickBot="1">
      <c r="A120" s="16">
        <v>0.1</v>
      </c>
      <c r="B120" t="s">
        <v>23</v>
      </c>
      <c r="C120">
        <v>6.4596583014042039</v>
      </c>
      <c r="D120">
        <v>6.5266161350300713</v>
      </c>
      <c r="E120">
        <v>6.6616381048236839</v>
      </c>
      <c r="F120">
        <v>6.8668439442850318</v>
      </c>
      <c r="G120">
        <v>7.1451326367347816</v>
      </c>
      <c r="H120" s="5">
        <v>7.499687980486339</v>
      </c>
      <c r="I120" s="6">
        <v>7.9329871661352627</v>
      </c>
      <c r="J120" s="6">
        <v>8.4448974004969468</v>
      </c>
      <c r="K120" s="6">
        <v>9.0292935283671962</v>
      </c>
      <c r="L120" s="7">
        <v>9.6689817532170679</v>
      </c>
      <c r="M120">
        <v>10.331018246780811</v>
      </c>
      <c r="N120">
        <v>10.970706471630681</v>
      </c>
      <c r="O120">
        <v>11.55510259950093</v>
      </c>
      <c r="P120">
        <v>12.067012833862616</v>
      </c>
      <c r="Q120">
        <v>12.500312019511544</v>
      </c>
      <c r="R120" s="5">
        <v>12.8548673632631</v>
      </c>
      <c r="S120" s="6">
        <v>13.133156055712851</v>
      </c>
      <c r="T120" s="6">
        <v>13.3383618951742</v>
      </c>
      <c r="U120" s="6">
        <v>13.473383864967817</v>
      </c>
      <c r="V120" s="7">
        <v>13.540341698593686</v>
      </c>
    </row>
    <row r="121" spans="1:22" ht="15.75" thickBot="1">
      <c r="A121" s="16">
        <v>0.1</v>
      </c>
      <c r="B121" t="s">
        <v>24</v>
      </c>
      <c r="C121">
        <v>6.8640184923598042</v>
      </c>
      <c r="D121">
        <v>6.9274019411420396</v>
      </c>
      <c r="E121">
        <v>7.0547216076261918</v>
      </c>
      <c r="F121">
        <v>7.2469423051467947</v>
      </c>
      <c r="G121">
        <v>7.5051232135042056</v>
      </c>
      <c r="H121" s="12">
        <v>7.8298454266896691</v>
      </c>
      <c r="I121" s="13">
        <v>8.2202620035573091</v>
      </c>
      <c r="J121" s="13">
        <v>8.6726280795565049</v>
      </c>
      <c r="K121" s="13">
        <v>9.178273582095736</v>
      </c>
      <c r="L121" s="14">
        <v>9.7214442887692734</v>
      </c>
      <c r="M121">
        <v>10.278555711228567</v>
      </c>
      <c r="N121">
        <v>10.8217264179021</v>
      </c>
      <c r="O121">
        <v>11.327371920441333</v>
      </c>
      <c r="P121">
        <v>11.779737996440529</v>
      </c>
      <c r="Q121">
        <v>12.170154573308164</v>
      </c>
      <c r="R121" s="12">
        <v>12.494876786493636</v>
      </c>
      <c r="S121" s="13">
        <v>12.75305769485105</v>
      </c>
      <c r="T121" s="13">
        <v>12.945278392371653</v>
      </c>
      <c r="U121" s="13">
        <v>13.072598058855807</v>
      </c>
      <c r="V121" s="14">
        <v>13.135981507638043</v>
      </c>
    </row>
    <row r="122" spans="1:22">
      <c r="A122" s="16">
        <v>0.1</v>
      </c>
      <c r="B122" t="s">
        <v>25</v>
      </c>
      <c r="C122">
        <v>7.2049952343959927</v>
      </c>
      <c r="D122">
        <v>7.2642515294182575</v>
      </c>
      <c r="E122">
        <v>7.3829040792650158</v>
      </c>
      <c r="F122">
        <v>7.5610804550542285</v>
      </c>
      <c r="G122">
        <v>7.7985724853406531</v>
      </c>
      <c r="H122">
        <v>8.0943085091211096</v>
      </c>
      <c r="I122">
        <v>8.4455873417755036</v>
      </c>
      <c r="J122">
        <v>8.847079332023009</v>
      </c>
      <c r="K122">
        <v>9.2897284316575988</v>
      </c>
      <c r="L122">
        <v>9.7599661085248393</v>
      </c>
      <c r="M122">
        <v>10.240033891473004</v>
      </c>
      <c r="N122">
        <v>10.710271568340248</v>
      </c>
      <c r="O122">
        <v>11.152920667974838</v>
      </c>
      <c r="P122">
        <v>11.554412658222347</v>
      </c>
      <c r="Q122">
        <v>11.905691490876746</v>
      </c>
      <c r="R122">
        <v>12.201427514657199</v>
      </c>
      <c r="S122">
        <v>12.438919544943625</v>
      </c>
      <c r="T122">
        <v>12.617095920732838</v>
      </c>
      <c r="U122">
        <v>12.735748470579598</v>
      </c>
      <c r="V122">
        <v>12.795004765601867</v>
      </c>
    </row>
    <row r="123" spans="1:22" ht="15.75" thickBot="1">
      <c r="A123" s="15">
        <v>0.1</v>
      </c>
      <c r="B123" t="s">
        <v>26</v>
      </c>
      <c r="C123">
        <v>7.4867156812734255</v>
      </c>
      <c r="D123">
        <v>7.5417048627368342</v>
      </c>
      <c r="E123">
        <v>7.6515627248348199</v>
      </c>
      <c r="F123">
        <v>7.8159029503475743</v>
      </c>
      <c r="G123">
        <v>8.0337777635787582</v>
      </c>
      <c r="H123">
        <v>8.3032287825894215</v>
      </c>
      <c r="I123">
        <v>8.6206995223287777</v>
      </c>
      <c r="J123">
        <v>8.980373475049797</v>
      </c>
      <c r="K123">
        <v>9.3735947039546854</v>
      </c>
      <c r="L123">
        <v>9.7886578221886964</v>
      </c>
      <c r="M123">
        <v>10.211342177809209</v>
      </c>
      <c r="N123">
        <v>10.62640529604322</v>
      </c>
      <c r="O123">
        <v>11.019626524948107</v>
      </c>
      <c r="P123">
        <v>11.379300477669128</v>
      </c>
      <c r="Q123">
        <v>11.696771217408486</v>
      </c>
      <c r="R123">
        <v>11.966222236419153</v>
      </c>
      <c r="S123">
        <v>12.184097049650337</v>
      </c>
      <c r="T123">
        <v>12.348437275163091</v>
      </c>
      <c r="U123">
        <v>12.458295137261079</v>
      </c>
      <c r="V123">
        <v>12.513284318724489</v>
      </c>
    </row>
    <row r="124" spans="1:22">
      <c r="A124">
        <v>0.04</v>
      </c>
      <c r="B124" t="s">
        <v>27</v>
      </c>
      <c r="C124">
        <v>7.7134469465547726</v>
      </c>
      <c r="D124">
        <v>7.7642895152913969</v>
      </c>
      <c r="E124">
        <v>7.8657390068668374</v>
      </c>
      <c r="F124">
        <v>8.0171908578089024</v>
      </c>
      <c r="G124">
        <v>8.2174068359360213</v>
      </c>
      <c r="H124">
        <v>8.4641293352424274</v>
      </c>
      <c r="I124">
        <v>8.7536084898306576</v>
      </c>
      <c r="J124">
        <v>9.080120341841619</v>
      </c>
      <c r="K124">
        <v>9.4356190868914638</v>
      </c>
      <c r="L124">
        <v>9.8097282984555694</v>
      </c>
      <c r="M124">
        <v>10.190271701542439</v>
      </c>
      <c r="N124">
        <v>10.564380913106545</v>
      </c>
      <c r="O124">
        <v>10.919879658156393</v>
      </c>
      <c r="P124">
        <v>11.246391510167356</v>
      </c>
      <c r="Q124">
        <v>11.535870664755587</v>
      </c>
      <c r="R124">
        <v>11.782593164061995</v>
      </c>
      <c r="S124">
        <v>11.982809142189113</v>
      </c>
      <c r="T124">
        <v>12.134260993131182</v>
      </c>
      <c r="U124">
        <v>12.235710484706621</v>
      </c>
      <c r="V124">
        <v>12.286553053443248</v>
      </c>
    </row>
    <row r="125" spans="1:22">
      <c r="A125" s="9">
        <v>0</v>
      </c>
      <c r="B125" t="s">
        <v>28</v>
      </c>
      <c r="C125">
        <v>10</v>
      </c>
      <c r="D125">
        <v>10</v>
      </c>
      <c r="E125">
        <v>10</v>
      </c>
      <c r="F125">
        <v>10</v>
      </c>
      <c r="G125">
        <v>10</v>
      </c>
      <c r="H125">
        <v>10</v>
      </c>
      <c r="I125">
        <v>10</v>
      </c>
      <c r="J125">
        <v>10</v>
      </c>
      <c r="K125">
        <v>10</v>
      </c>
      <c r="L125">
        <v>10</v>
      </c>
      <c r="M125">
        <v>10</v>
      </c>
      <c r="N125">
        <v>10</v>
      </c>
      <c r="O125">
        <v>10</v>
      </c>
      <c r="P125">
        <v>10</v>
      </c>
      <c r="Q125">
        <v>10</v>
      </c>
      <c r="R125">
        <v>10</v>
      </c>
      <c r="S125">
        <v>10</v>
      </c>
      <c r="T125">
        <v>10</v>
      </c>
      <c r="U125">
        <v>10</v>
      </c>
      <c r="V125">
        <v>10</v>
      </c>
    </row>
    <row r="126" spans="1:22">
      <c r="A126" s="9">
        <v>5.0000000000000001E-3</v>
      </c>
      <c r="B126" t="s">
        <v>29</v>
      </c>
      <c r="C126">
        <v>-4.75</v>
      </c>
      <c r="D126">
        <v>-4.25</v>
      </c>
      <c r="E126">
        <v>-3.75</v>
      </c>
      <c r="F126">
        <v>-3.25</v>
      </c>
      <c r="G126">
        <v>-2.75</v>
      </c>
      <c r="H126">
        <v>-2.25</v>
      </c>
      <c r="I126">
        <v>-1.75</v>
      </c>
      <c r="J126">
        <v>-1.25</v>
      </c>
      <c r="K126">
        <v>-0.75</v>
      </c>
      <c r="L126">
        <v>-0.25</v>
      </c>
      <c r="M126" s="6">
        <v>0.25</v>
      </c>
      <c r="N126">
        <v>0.75</v>
      </c>
      <c r="O126">
        <v>1.25</v>
      </c>
      <c r="P126">
        <v>1.75</v>
      </c>
      <c r="Q126">
        <v>2.25</v>
      </c>
      <c r="R126">
        <v>2.75</v>
      </c>
      <c r="S126">
        <v>3.25</v>
      </c>
      <c r="T126">
        <v>3.75</v>
      </c>
      <c r="U126">
        <v>4.25</v>
      </c>
      <c r="V126">
        <v>4.75</v>
      </c>
    </row>
    <row r="127" spans="1:22">
      <c r="B127" t="s">
        <v>0</v>
      </c>
      <c r="C127" s="6">
        <v>-3.5729871622661769</v>
      </c>
      <c r="D127" s="6">
        <v>-3.6390595896976836</v>
      </c>
      <c r="E127" s="6">
        <v>-3.775537687052207</v>
      </c>
      <c r="F127" s="6">
        <v>-3.9917580208415453</v>
      </c>
      <c r="G127" s="6">
        <v>-4.3037355500185734</v>
      </c>
      <c r="H127" s="6">
        <v>-4.7379447825901533</v>
      </c>
      <c r="I127" s="6">
        <v>-5.340644968899662</v>
      </c>
      <c r="J127" s="6">
        <v>-6.2039042592183202</v>
      </c>
      <c r="K127" s="6">
        <v>-7.5459598143967401</v>
      </c>
      <c r="L127" s="6">
        <v>-9.9776653300962685</v>
      </c>
      <c r="M127" s="6">
        <v>9.9776653300977642</v>
      </c>
      <c r="N127" s="6">
        <v>7.5459598143982447</v>
      </c>
      <c r="O127" s="6">
        <v>6.2039042592197831</v>
      </c>
      <c r="P127" s="6">
        <v>5.3406449689011026</v>
      </c>
      <c r="Q127" s="6">
        <v>4.7379447825915975</v>
      </c>
      <c r="R127" s="6">
        <v>4.3037355500199794</v>
      </c>
      <c r="S127" s="6">
        <v>3.9917580208429513</v>
      </c>
      <c r="T127" s="6">
        <v>3.7755376870536139</v>
      </c>
      <c r="U127" s="6">
        <v>3.639059589699059</v>
      </c>
      <c r="V127" s="6">
        <v>3.5729871622675375</v>
      </c>
    </row>
    <row r="128" spans="1:22">
      <c r="A128" s="17">
        <v>1</v>
      </c>
      <c r="B128">
        <v>1</v>
      </c>
      <c r="C128" s="6"/>
      <c r="D128" t="s">
        <v>30</v>
      </c>
      <c r="G128" s="6"/>
      <c r="I128" s="6">
        <v>27.776268594749958</v>
      </c>
      <c r="K128">
        <v>25.062171184792611</v>
      </c>
      <c r="M128">
        <v>52.203145284366073</v>
      </c>
      <c r="N128">
        <v>39.480462098814677</v>
      </c>
      <c r="O128">
        <v>32.458827522825096</v>
      </c>
      <c r="P128">
        <v>27.942255011591122</v>
      </c>
      <c r="Q128">
        <v>24.788927731274253</v>
      </c>
      <c r="R128">
        <v>22.517145113213871</v>
      </c>
      <c r="S128">
        <v>20.884878754861987</v>
      </c>
      <c r="T128">
        <v>19.75361402691021</v>
      </c>
      <c r="U128">
        <v>19.039560661750063</v>
      </c>
      <c r="V128">
        <v>18.693869741892218</v>
      </c>
    </row>
    <row r="129" spans="1:22">
      <c r="A129">
        <v>0</v>
      </c>
      <c r="B129" t="s">
        <v>31</v>
      </c>
      <c r="C129" s="6"/>
      <c r="D129" t="s">
        <v>32</v>
      </c>
      <c r="F129" s="6"/>
      <c r="G129" s="6"/>
      <c r="H129" s="6"/>
      <c r="I129" s="6"/>
      <c r="J129" s="6"/>
      <c r="K129" s="6"/>
      <c r="L129" s="6"/>
      <c r="M129">
        <v>87.404348596192577</v>
      </c>
      <c r="N129">
        <v>66.102608358383605</v>
      </c>
      <c r="O129">
        <v>54.346201792437959</v>
      </c>
      <c r="P129">
        <v>46.784050514361525</v>
      </c>
      <c r="Q129">
        <v>41.504396986022897</v>
      </c>
      <c r="R129">
        <v>37.700724203971824</v>
      </c>
      <c r="S129">
        <v>34.967801129982014</v>
      </c>
      <c r="T129">
        <v>33.073711070161416</v>
      </c>
      <c r="U129">
        <v>31.878162981483193</v>
      </c>
      <c r="V129">
        <v>31.299368539657102</v>
      </c>
    </row>
  </sheetData>
  <conditionalFormatting sqref="C25:V39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46:V60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67:V81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89:V103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111:V125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3:V17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N107"/>
  <sheetViews>
    <sheetView tabSelected="1" topLeftCell="D1" workbookViewId="0">
      <selection activeCell="Z13" sqref="Z13"/>
    </sheetView>
  </sheetViews>
  <sheetFormatPr defaultRowHeight="15"/>
  <cols>
    <col min="3" max="22" width="4.140625" customWidth="1"/>
    <col min="24" max="37" width="6" customWidth="1"/>
    <col min="47" max="66" width="5.5703125" customWidth="1"/>
  </cols>
  <sheetData>
    <row r="1" spans="5:35">
      <c r="X1" s="6">
        <v>0.25</v>
      </c>
      <c r="Y1">
        <v>0.75</v>
      </c>
      <c r="Z1">
        <v>1.25</v>
      </c>
      <c r="AA1">
        <v>1.75</v>
      </c>
      <c r="AB1">
        <v>2.25</v>
      </c>
      <c r="AC1">
        <v>2.75</v>
      </c>
      <c r="AD1">
        <v>3.25</v>
      </c>
      <c r="AE1">
        <v>3.75</v>
      </c>
      <c r="AF1">
        <v>4.25</v>
      </c>
      <c r="AG1">
        <v>4.75</v>
      </c>
    </row>
    <row r="2" spans="5:35">
      <c r="X2">
        <v>97.10867735104101</v>
      </c>
      <c r="Y2">
        <v>54.96008599932474</v>
      </c>
      <c r="Z2">
        <v>36.46591349069395</v>
      </c>
      <c r="AA2">
        <v>27.100476700413157</v>
      </c>
      <c r="AB2">
        <v>21.810172324075619</v>
      </c>
      <c r="AC2">
        <v>18.596571227919529</v>
      </c>
      <c r="AD2">
        <v>16.569201398573956</v>
      </c>
      <c r="AE2">
        <v>15.291054243410141</v>
      </c>
      <c r="AF2">
        <v>14.534506924312918</v>
      </c>
      <c r="AG2">
        <v>14.181648402613829</v>
      </c>
      <c r="AH2">
        <v>5.0000000000000001E-3</v>
      </c>
    </row>
    <row r="3" spans="5:35">
      <c r="X3">
        <v>19.361033125918667</v>
      </c>
      <c r="Y3">
        <v>16.343093266623551</v>
      </c>
      <c r="Z3">
        <v>14.324193722179485</v>
      </c>
      <c r="AA3">
        <v>12.896676148637612</v>
      </c>
      <c r="AB3">
        <v>11.859584773405434</v>
      </c>
      <c r="AC3">
        <v>11.10100336557363</v>
      </c>
      <c r="AD3">
        <v>10.553101502962768</v>
      </c>
      <c r="AE3">
        <v>10.17283464685751</v>
      </c>
      <c r="AF3">
        <v>9.9328031120442475</v>
      </c>
      <c r="AG3">
        <v>9.8166322244647599</v>
      </c>
      <c r="AH3">
        <v>0.1</v>
      </c>
    </row>
    <row r="4" spans="5:35">
      <c r="X4">
        <v>0.25760191595955489</v>
      </c>
      <c r="Y4">
        <v>0.24222835374164156</v>
      </c>
      <c r="Z4">
        <v>0.23118029711957921</v>
      </c>
      <c r="AA4">
        <v>0.22295030893775139</v>
      </c>
      <c r="AB4">
        <v>0.21675062798741856</v>
      </c>
      <c r="AC4">
        <v>0.21210563962947665</v>
      </c>
      <c r="AD4">
        <v>0.20870005321993237</v>
      </c>
      <c r="AE4">
        <v>0.20631598863193562</v>
      </c>
      <c r="AF4">
        <v>0.20480443207210025</v>
      </c>
      <c r="AG4">
        <v>0.20407144393463508</v>
      </c>
      <c r="AH4">
        <v>10</v>
      </c>
    </row>
    <row r="5" spans="5:35">
      <c r="X5">
        <v>44.706294480574137</v>
      </c>
      <c r="Y5">
        <v>34.001456782506786</v>
      </c>
      <c r="Z5">
        <v>27.107987645560257</v>
      </c>
      <c r="AA5">
        <v>22.452267921735757</v>
      </c>
      <c r="AB5">
        <v>19.264553529387822</v>
      </c>
      <c r="AC5">
        <v>17.073931090030829</v>
      </c>
      <c r="AD5">
        <v>15.579416802513089</v>
      </c>
      <c r="AE5">
        <v>14.58963128139238</v>
      </c>
      <c r="AF5">
        <v>13.985945593726436</v>
      </c>
      <c r="AG5">
        <v>13.699795988220131</v>
      </c>
      <c r="AH5">
        <v>5.0000000000000001E-3</v>
      </c>
      <c r="AI5" t="s">
        <v>161</v>
      </c>
    </row>
    <row r="6" spans="5:35">
      <c r="X6">
        <v>13.927765953131679</v>
      </c>
      <c r="Y6">
        <v>12.881978094084497</v>
      </c>
      <c r="Z6">
        <v>11.954713648259645</v>
      </c>
      <c r="AA6">
        <v>11.178775816509701</v>
      </c>
      <c r="AB6">
        <v>10.554912936104561</v>
      </c>
      <c r="AC6">
        <v>10.069039927008667</v>
      </c>
      <c r="AD6">
        <v>9.7038687616246602</v>
      </c>
      <c r="AE6">
        <v>9.443915353847629</v>
      </c>
      <c r="AF6">
        <v>9.2772374977783887</v>
      </c>
      <c r="AG6">
        <v>9.1958760660584815</v>
      </c>
      <c r="AH6">
        <v>0.1</v>
      </c>
    </row>
    <row r="7" spans="5:35">
      <c r="X7">
        <v>0.22861477505727834</v>
      </c>
      <c r="Y7">
        <v>0.2230255528698922</v>
      </c>
      <c r="Z7">
        <v>0.21789921950773439</v>
      </c>
      <c r="AA7">
        <v>0.2135390481000308</v>
      </c>
      <c r="AB7">
        <v>0.2100118901817648</v>
      </c>
      <c r="AC7">
        <v>0.20726733439110043</v>
      </c>
      <c r="AD7">
        <v>0.20521589798916853</v>
      </c>
      <c r="AE7">
        <v>0.20376679540516426</v>
      </c>
      <c r="AF7">
        <v>0.20284472504133505</v>
      </c>
      <c r="AG7">
        <v>0.20239710757499749</v>
      </c>
      <c r="AH7">
        <v>10</v>
      </c>
    </row>
    <row r="8" spans="5:35">
      <c r="X8">
        <v>95.324583092526908</v>
      </c>
      <c r="Y8">
        <v>0.12756726426448184</v>
      </c>
      <c r="Z8">
        <v>0.14216526840424926</v>
      </c>
      <c r="AA8">
        <v>0.14936101955588246</v>
      </c>
      <c r="AB8">
        <v>0.15317977053801865</v>
      </c>
      <c r="AC8">
        <v>0.15533484277928544</v>
      </c>
      <c r="AD8">
        <v>0.1566075600133772</v>
      </c>
      <c r="AE8">
        <v>0.15737194017203829</v>
      </c>
      <c r="AF8">
        <v>0.15781117450037813</v>
      </c>
      <c r="AG8">
        <v>0.15801306805775917</v>
      </c>
      <c r="AH8">
        <v>10</v>
      </c>
      <c r="AI8" t="s">
        <v>162</v>
      </c>
    </row>
    <row r="10" spans="5:35">
      <c r="X10">
        <v>0.19</v>
      </c>
      <c r="Y10">
        <v>0.17</v>
      </c>
      <c r="Z10">
        <v>0.15</v>
      </c>
      <c r="AA10">
        <v>0.13</v>
      </c>
      <c r="AB10">
        <v>0.11</v>
      </c>
      <c r="AC10">
        <v>0.09</v>
      </c>
      <c r="AD10">
        <v>7.0000000000000007E-2</v>
      </c>
      <c r="AE10">
        <v>0.05</v>
      </c>
      <c r="AF10">
        <v>0.03</v>
      </c>
      <c r="AG10">
        <v>0.01</v>
      </c>
      <c r="AH10" t="s">
        <v>163</v>
      </c>
    </row>
    <row r="11" spans="5:35">
      <c r="V11">
        <v>0</v>
      </c>
      <c r="W11">
        <f>SUM(X11:AG11)</f>
        <v>43.361871179228096</v>
      </c>
      <c r="X11">
        <f>X2*X$10</f>
        <v>18.450648696697794</v>
      </c>
      <c r="Y11">
        <f t="shared" ref="Y11:AG11" si="0">Y2*Y$10</f>
        <v>9.343214619885206</v>
      </c>
      <c r="Z11">
        <f t="shared" si="0"/>
        <v>5.469887023604092</v>
      </c>
      <c r="AA11">
        <f t="shared" si="0"/>
        <v>3.5230619710537106</v>
      </c>
      <c r="AB11">
        <f t="shared" si="0"/>
        <v>2.3991189556483183</v>
      </c>
      <c r="AC11">
        <f t="shared" si="0"/>
        <v>1.6736914105127576</v>
      </c>
      <c r="AD11">
        <f t="shared" si="0"/>
        <v>1.159844097900177</v>
      </c>
      <c r="AE11">
        <f t="shared" si="0"/>
        <v>0.76455271217050713</v>
      </c>
      <c r="AF11">
        <f t="shared" si="0"/>
        <v>0.43603520772938753</v>
      </c>
      <c r="AG11">
        <f t="shared" si="0"/>
        <v>0.14181648402613831</v>
      </c>
    </row>
    <row r="12" spans="5:35">
      <c r="E12" s="1" t="s">
        <v>166</v>
      </c>
      <c r="F12" s="1"/>
      <c r="G12" s="1"/>
      <c r="H12" s="1"/>
      <c r="I12" s="1"/>
      <c r="J12" s="1"/>
      <c r="K12" s="1"/>
      <c r="L12" s="1"/>
      <c r="M12" s="1"/>
      <c r="N12" s="1"/>
      <c r="V12">
        <v>0.1</v>
      </c>
      <c r="W12">
        <f t="shared" ref="W12:W17" si="1">SUM(X12:AG12)</f>
        <v>14.229272988032832</v>
      </c>
      <c r="X12">
        <f t="shared" ref="X12:AG12" si="2">X3*X$10</f>
        <v>3.6785962939245467</v>
      </c>
      <c r="Y12">
        <f t="shared" si="2"/>
        <v>2.778325855326004</v>
      </c>
      <c r="Z12">
        <f t="shared" si="2"/>
        <v>2.1486290583269225</v>
      </c>
      <c r="AA12">
        <f t="shared" si="2"/>
        <v>1.6765678993228896</v>
      </c>
      <c r="AB12">
        <f t="shared" si="2"/>
        <v>1.3045543250745977</v>
      </c>
      <c r="AC12">
        <f t="shared" si="2"/>
        <v>0.9990903029016267</v>
      </c>
      <c r="AD12">
        <f t="shared" si="2"/>
        <v>0.73871710520739386</v>
      </c>
      <c r="AE12">
        <f t="shared" si="2"/>
        <v>0.50864173234287546</v>
      </c>
      <c r="AF12">
        <f t="shared" si="2"/>
        <v>0.29798409336132742</v>
      </c>
      <c r="AG12">
        <f t="shared" si="2"/>
        <v>9.8166322244647608E-2</v>
      </c>
    </row>
    <row r="13" spans="5:35">
      <c r="E13" s="1" t="s">
        <v>164</v>
      </c>
      <c r="F13" s="1"/>
      <c r="G13" s="1"/>
      <c r="H13" s="1"/>
      <c r="I13" s="1"/>
      <c r="J13" s="1"/>
      <c r="K13" s="1"/>
      <c r="L13" s="1"/>
      <c r="M13" s="1" t="s">
        <v>165</v>
      </c>
      <c r="N13" s="1"/>
      <c r="V13">
        <v>0.15</v>
      </c>
      <c r="W13">
        <f t="shared" si="1"/>
        <v>0.22982549610200942</v>
      </c>
      <c r="X13">
        <f t="shared" ref="X13:AG13" si="3">X4*X$10</f>
        <v>4.8944364032315432E-2</v>
      </c>
      <c r="Y13">
        <f t="shared" si="3"/>
        <v>4.117882013607907E-2</v>
      </c>
      <c r="Z13">
        <f t="shared" si="3"/>
        <v>3.4677044567936882E-2</v>
      </c>
      <c r="AA13">
        <f t="shared" si="3"/>
        <v>2.898354016190768E-2</v>
      </c>
      <c r="AB13">
        <f t="shared" si="3"/>
        <v>2.3842569078616042E-2</v>
      </c>
      <c r="AC13">
        <f t="shared" si="3"/>
        <v>1.9089507566652897E-2</v>
      </c>
      <c r="AD13">
        <f t="shared" si="3"/>
        <v>1.4609003725395267E-2</v>
      </c>
      <c r="AE13">
        <f t="shared" si="3"/>
        <v>1.0315799431596781E-2</v>
      </c>
      <c r="AF13">
        <f t="shared" si="3"/>
        <v>6.1441329621630073E-3</v>
      </c>
      <c r="AG13">
        <f t="shared" si="3"/>
        <v>2.0407144393463509E-3</v>
      </c>
    </row>
    <row r="14" spans="5:35">
      <c r="V14">
        <v>0</v>
      </c>
      <c r="W14">
        <f t="shared" si="1"/>
        <v>27.291808335269895</v>
      </c>
      <c r="X14">
        <f t="shared" ref="X14:AG14" si="4">X5*X$10</f>
        <v>8.4941959513090861</v>
      </c>
      <c r="Y14">
        <f t="shared" si="4"/>
        <v>5.7802476530261542</v>
      </c>
      <c r="Z14">
        <f t="shared" si="4"/>
        <v>4.0661981468340382</v>
      </c>
      <c r="AA14">
        <f t="shared" si="4"/>
        <v>2.9187948298256483</v>
      </c>
      <c r="AB14">
        <f t="shared" si="4"/>
        <v>2.1191008882326603</v>
      </c>
      <c r="AC14">
        <f t="shared" si="4"/>
        <v>1.5366537981027746</v>
      </c>
      <c r="AD14">
        <f t="shared" si="4"/>
        <v>1.0905591761759164</v>
      </c>
      <c r="AE14">
        <f t="shared" si="4"/>
        <v>0.72948156406961906</v>
      </c>
      <c r="AF14">
        <f t="shared" si="4"/>
        <v>0.41957836781179308</v>
      </c>
      <c r="AG14">
        <f t="shared" si="4"/>
        <v>0.13699795988220131</v>
      </c>
    </row>
    <row r="15" spans="5:35">
      <c r="V15">
        <v>0.1</v>
      </c>
      <c r="W15">
        <f t="shared" si="1"/>
        <v>11.671656193476919</v>
      </c>
      <c r="X15">
        <f t="shared" ref="X15:AG15" si="5">X6*X$10</f>
        <v>2.6462755310950192</v>
      </c>
      <c r="Y15">
        <f t="shared" si="5"/>
        <v>2.1899362759943646</v>
      </c>
      <c r="Z15">
        <f t="shared" si="5"/>
        <v>1.7932070472389467</v>
      </c>
      <c r="AA15">
        <f t="shared" si="5"/>
        <v>1.4532408561462611</v>
      </c>
      <c r="AB15">
        <f t="shared" si="5"/>
        <v>1.1610404229715017</v>
      </c>
      <c r="AC15">
        <f t="shared" si="5"/>
        <v>0.90621359343078001</v>
      </c>
      <c r="AD15">
        <f t="shared" si="5"/>
        <v>0.6792708133137263</v>
      </c>
      <c r="AE15">
        <f t="shared" si="5"/>
        <v>0.47219576769238147</v>
      </c>
      <c r="AF15">
        <f t="shared" si="5"/>
        <v>0.27831712493335165</v>
      </c>
      <c r="AG15">
        <f t="shared" si="5"/>
        <v>9.1958760660584823E-2</v>
      </c>
    </row>
    <row r="16" spans="5:35">
      <c r="V16">
        <v>0.17</v>
      </c>
      <c r="W16">
        <f t="shared" si="1"/>
        <v>0.21621424389961194</v>
      </c>
      <c r="X16">
        <f t="shared" ref="X16:AG16" si="6">X7*X$10</f>
        <v>4.3436807260882886E-2</v>
      </c>
      <c r="Y16">
        <f t="shared" si="6"/>
        <v>3.7914343987881675E-2</v>
      </c>
      <c r="Z16">
        <f t="shared" si="6"/>
        <v>3.2684882926160154E-2</v>
      </c>
      <c r="AA16">
        <f t="shared" si="6"/>
        <v>2.7760076253004005E-2</v>
      </c>
      <c r="AB16">
        <f t="shared" si="6"/>
        <v>2.3101307919994127E-2</v>
      </c>
      <c r="AC16">
        <f t="shared" si="6"/>
        <v>1.8654060095199036E-2</v>
      </c>
      <c r="AD16">
        <f t="shared" si="6"/>
        <v>1.4365112859241799E-2</v>
      </c>
      <c r="AE16">
        <f t="shared" si="6"/>
        <v>1.0188339770258214E-2</v>
      </c>
      <c r="AF16">
        <f t="shared" si="6"/>
        <v>6.0853417512400513E-3</v>
      </c>
      <c r="AG16">
        <f t="shared" si="6"/>
        <v>2.0239710757499747E-3</v>
      </c>
    </row>
    <row r="17" spans="1:66">
      <c r="V17">
        <v>0</v>
      </c>
      <c r="W17">
        <f t="shared" si="1"/>
        <v>18.230074448042423</v>
      </c>
      <c r="X17">
        <f t="shared" ref="X17:AG17" si="7">X8*X$10</f>
        <v>18.111670787580113</v>
      </c>
      <c r="Y17">
        <f t="shared" si="7"/>
        <v>2.1686434924961914E-2</v>
      </c>
      <c r="Z17">
        <f t="shared" si="7"/>
        <v>2.1324790260637386E-2</v>
      </c>
      <c r="AA17">
        <f t="shared" si="7"/>
        <v>1.9416932542264721E-2</v>
      </c>
      <c r="AB17">
        <f t="shared" si="7"/>
        <v>1.6849774759182052E-2</v>
      </c>
      <c r="AC17">
        <f t="shared" si="7"/>
        <v>1.3980135850135689E-2</v>
      </c>
      <c r="AD17">
        <f t="shared" si="7"/>
        <v>1.0962529200936405E-2</v>
      </c>
      <c r="AE17">
        <f t="shared" si="7"/>
        <v>7.8685970086019141E-3</v>
      </c>
      <c r="AF17">
        <f t="shared" si="7"/>
        <v>4.7343352350113438E-3</v>
      </c>
      <c r="AG17">
        <f t="shared" si="7"/>
        <v>1.5801306805775916E-3</v>
      </c>
    </row>
    <row r="24" spans="1:66" ht="15.75" thickBot="1"/>
    <row r="25" spans="1:66">
      <c r="A25">
        <v>10</v>
      </c>
      <c r="B25" t="s">
        <v>15</v>
      </c>
      <c r="C25" s="2">
        <v>0.33751718016081966</v>
      </c>
      <c r="D25" s="3">
        <v>0.33751718016081966</v>
      </c>
      <c r="E25" s="3">
        <v>0.33751718016081966</v>
      </c>
      <c r="F25" s="3">
        <v>0.33751718016081966</v>
      </c>
      <c r="G25" s="4">
        <v>0.33751718016081966</v>
      </c>
      <c r="H25">
        <v>0.33751718016081966</v>
      </c>
      <c r="I25">
        <v>0.33751718016081966</v>
      </c>
      <c r="J25">
        <v>0.33751718016081966</v>
      </c>
      <c r="K25">
        <v>0.33751718016081966</v>
      </c>
      <c r="L25">
        <v>0.33751718016081966</v>
      </c>
      <c r="M25" s="2">
        <v>20</v>
      </c>
      <c r="N25" s="3">
        <v>20</v>
      </c>
      <c r="O25" s="3">
        <v>20</v>
      </c>
      <c r="P25" s="3">
        <v>20</v>
      </c>
      <c r="Q25" s="4">
        <v>20</v>
      </c>
      <c r="R25">
        <v>20</v>
      </c>
      <c r="S25">
        <v>20</v>
      </c>
      <c r="T25">
        <v>20</v>
      </c>
      <c r="U25">
        <v>20</v>
      </c>
      <c r="V25">
        <v>20</v>
      </c>
      <c r="AS25">
        <v>10</v>
      </c>
      <c r="AT25" t="s">
        <v>15</v>
      </c>
      <c r="AU25" s="2">
        <v>0.33751718016081966</v>
      </c>
      <c r="AV25" s="3">
        <v>0.33751718016081966</v>
      </c>
      <c r="AW25" s="3">
        <v>0.33751718016081966</v>
      </c>
      <c r="AX25" s="3">
        <v>0.33751718016081966</v>
      </c>
      <c r="AY25" s="4">
        <v>0.33751718016081966</v>
      </c>
      <c r="AZ25">
        <v>0.33751718016081966</v>
      </c>
      <c r="BA25">
        <v>0.33751718016081966</v>
      </c>
      <c r="BB25">
        <v>0.33751718016081966</v>
      </c>
      <c r="BC25">
        <v>0.33751718016081966</v>
      </c>
      <c r="BD25">
        <v>0.33751718016081966</v>
      </c>
      <c r="BE25" s="2">
        <v>20</v>
      </c>
      <c r="BF25" s="3">
        <v>20</v>
      </c>
      <c r="BG25" s="3">
        <v>20</v>
      </c>
      <c r="BH25" s="3">
        <v>20</v>
      </c>
      <c r="BI25" s="4">
        <v>20</v>
      </c>
      <c r="BJ25">
        <v>20</v>
      </c>
      <c r="BK25">
        <v>20</v>
      </c>
      <c r="BL25">
        <v>20</v>
      </c>
      <c r="BM25">
        <v>20</v>
      </c>
      <c r="BN25">
        <v>20</v>
      </c>
    </row>
    <row r="26" spans="1:66">
      <c r="A26">
        <v>6.5</v>
      </c>
      <c r="B26" t="s">
        <v>16</v>
      </c>
      <c r="C26" s="5">
        <v>2.4829278405713668</v>
      </c>
      <c r="D26" s="6">
        <v>2.5001152445360542</v>
      </c>
      <c r="E26" s="6">
        <v>2.5375299192306842</v>
      </c>
      <c r="F26" s="6">
        <v>2.6022623591834559</v>
      </c>
      <c r="G26" s="7">
        <v>2.7081096885948774</v>
      </c>
      <c r="H26">
        <v>2.8817998980165287</v>
      </c>
      <c r="I26">
        <v>3.1782724237841187</v>
      </c>
      <c r="J26">
        <v>3.7217563715659847</v>
      </c>
      <c r="K26">
        <v>4.8282740718349437</v>
      </c>
      <c r="L26">
        <v>7.4102304816768898</v>
      </c>
      <c r="M26" s="5">
        <v>14.441117645377897</v>
      </c>
      <c r="N26" s="6">
        <v>17.023074055219841</v>
      </c>
      <c r="O26" s="6">
        <v>18.129591755488796</v>
      </c>
      <c r="P26" s="6">
        <v>18.673075703270673</v>
      </c>
      <c r="Q26" s="7">
        <v>18.969548229038249</v>
      </c>
      <c r="R26">
        <v>19.143238438459903</v>
      </c>
      <c r="S26">
        <v>19.249085767871328</v>
      </c>
      <c r="T26">
        <v>19.313818207824095</v>
      </c>
      <c r="U26">
        <v>19.35123288251873</v>
      </c>
      <c r="V26">
        <v>19.368420286483417</v>
      </c>
      <c r="AS26">
        <v>6.5</v>
      </c>
      <c r="AT26" t="s">
        <v>16</v>
      </c>
      <c r="AU26" s="5">
        <v>2.4604773006985341</v>
      </c>
      <c r="AV26" s="6">
        <v>2.4738099238792501</v>
      </c>
      <c r="AW26" s="6">
        <v>2.5023380819960503</v>
      </c>
      <c r="AX26" s="6">
        <v>2.5501588811947946</v>
      </c>
      <c r="AY26" s="7">
        <v>2.6244372577582578</v>
      </c>
      <c r="AZ26">
        <v>2.7368982681974017</v>
      </c>
      <c r="BA26">
        <v>2.9063218850285</v>
      </c>
      <c r="BB26">
        <v>3.1627946896511228</v>
      </c>
      <c r="BC26">
        <v>3.55692158729777</v>
      </c>
      <c r="BD26">
        <v>4.1938273142412026</v>
      </c>
      <c r="BE26" s="5">
        <v>17.657518251090451</v>
      </c>
      <c r="BF26" s="6">
        <v>18.294423978033883</v>
      </c>
      <c r="BG26" s="6">
        <v>18.688550875680527</v>
      </c>
      <c r="BH26" s="6">
        <v>18.945023680303148</v>
      </c>
      <c r="BI26" s="7">
        <v>19.114447297134248</v>
      </c>
      <c r="BJ26">
        <v>19.226908307573392</v>
      </c>
      <c r="BK26">
        <v>19.301186684136852</v>
      </c>
      <c r="BL26">
        <v>19.349007483335598</v>
      </c>
      <c r="BM26">
        <v>19.377535641452393</v>
      </c>
      <c r="BN26">
        <v>19.390868264633113</v>
      </c>
    </row>
    <row r="27" spans="1:66">
      <c r="A27">
        <v>6.9634987055264332</v>
      </c>
      <c r="B27" s="8">
        <v>-15</v>
      </c>
      <c r="C27" s="5">
        <v>4.4423172807353657</v>
      </c>
      <c r="D27" s="6">
        <v>4.4740874789085678</v>
      </c>
      <c r="E27" s="6">
        <v>4.5427368826766683</v>
      </c>
      <c r="F27" s="6">
        <v>4.6598789699351233</v>
      </c>
      <c r="G27" s="7">
        <v>4.8470421532030343</v>
      </c>
      <c r="H27">
        <v>5.1426783004560566</v>
      </c>
      <c r="I27">
        <v>5.6160953214407954</v>
      </c>
      <c r="J27">
        <v>6.3942751181031898</v>
      </c>
      <c r="K27">
        <v>7.707045629823126</v>
      </c>
      <c r="L27">
        <v>9.9208473415559251</v>
      </c>
      <c r="M27" s="5">
        <v>13.272030386352371</v>
      </c>
      <c r="N27" s="6">
        <v>15.485832098085167</v>
      </c>
      <c r="O27" s="6">
        <v>16.798602609805101</v>
      </c>
      <c r="P27" s="6">
        <v>17.576782406467494</v>
      </c>
      <c r="Q27" s="7">
        <v>18.050199427452227</v>
      </c>
      <c r="R27">
        <v>18.345835574705248</v>
      </c>
      <c r="S27">
        <v>18.532998757973168</v>
      </c>
      <c r="T27">
        <v>18.650140845231622</v>
      </c>
      <c r="U27">
        <v>18.718790248999728</v>
      </c>
      <c r="V27">
        <v>18.75056044717293</v>
      </c>
      <c r="AS27">
        <v>9.3044087125411465</v>
      </c>
      <c r="AT27" s="8">
        <v>-15</v>
      </c>
      <c r="AU27" s="5">
        <v>4.4006449018814031</v>
      </c>
      <c r="AV27" s="6">
        <v>4.4258204609907938</v>
      </c>
      <c r="AW27" s="6">
        <v>4.4795534807952277</v>
      </c>
      <c r="AX27" s="6">
        <v>4.5692616450385763</v>
      </c>
      <c r="AY27" s="7">
        <v>4.7078740638313779</v>
      </c>
      <c r="AZ27">
        <v>4.9164781272001621</v>
      </c>
      <c r="BA27">
        <v>5.2285588503040676</v>
      </c>
      <c r="BB27">
        <v>5.6952920037994668</v>
      </c>
      <c r="BC27">
        <v>6.3841091609679914</v>
      </c>
      <c r="BD27">
        <v>7.3208872024789446</v>
      </c>
      <c r="BE27" s="5">
        <v>15.871985461173969</v>
      </c>
      <c r="BF27" s="6">
        <v>16.808763502684918</v>
      </c>
      <c r="BG27" s="6">
        <v>17.497580659853444</v>
      </c>
      <c r="BH27" s="6">
        <v>17.964313813348845</v>
      </c>
      <c r="BI27" s="7">
        <v>18.276394536452749</v>
      </c>
      <c r="BJ27">
        <v>18.484998599821534</v>
      </c>
      <c r="BK27">
        <v>18.62361101861433</v>
      </c>
      <c r="BL27">
        <v>18.713319182857685</v>
      </c>
      <c r="BM27">
        <v>18.767052202662121</v>
      </c>
      <c r="BN27">
        <v>18.79222776177151</v>
      </c>
    </row>
    <row r="28" spans="1:66" ht="15.75" thickBot="1">
      <c r="A28" s="9">
        <v>5.0000000000000001E-3</v>
      </c>
      <c r="B28" t="s">
        <v>17</v>
      </c>
      <c r="C28" s="5">
        <v>6.1792884487178217</v>
      </c>
      <c r="D28" s="6">
        <v>6.2213517187086946</v>
      </c>
      <c r="E28" s="6">
        <v>6.3113289847422633</v>
      </c>
      <c r="F28" s="6">
        <v>6.4620933278543164</v>
      </c>
      <c r="G28" s="7">
        <v>6.6961480689363722</v>
      </c>
      <c r="H28">
        <v>7.050144441975096</v>
      </c>
      <c r="I28">
        <v>7.5815998841495507</v>
      </c>
      <c r="J28">
        <v>8.3761556009043154</v>
      </c>
      <c r="K28">
        <v>9.5454232544694015</v>
      </c>
      <c r="L28">
        <v>11.17903063822172</v>
      </c>
      <c r="M28" s="5">
        <v>13.158101795917577</v>
      </c>
      <c r="N28" s="6">
        <v>14.791709179669896</v>
      </c>
      <c r="O28" s="6">
        <v>15.96097683323498</v>
      </c>
      <c r="P28" s="6">
        <v>16.755532549989741</v>
      </c>
      <c r="Q28" s="7">
        <v>17.286987992164192</v>
      </c>
      <c r="R28">
        <v>17.640984365202918</v>
      </c>
      <c r="S28">
        <v>17.875039106284973</v>
      </c>
      <c r="T28">
        <v>18.025803449397031</v>
      </c>
      <c r="U28">
        <v>18.115780715430606</v>
      </c>
      <c r="V28">
        <v>18.157843985421476</v>
      </c>
      <c r="AS28" s="9">
        <v>5.0000000000000001E-3</v>
      </c>
      <c r="AT28" t="s">
        <v>17</v>
      </c>
      <c r="AU28" s="5">
        <v>6.1238101626485006</v>
      </c>
      <c r="AV28" s="6">
        <v>6.1581590002084381</v>
      </c>
      <c r="AW28" s="6">
        <v>6.231153797526737</v>
      </c>
      <c r="AX28" s="6">
        <v>6.3521617905978527</v>
      </c>
      <c r="AY28" s="7">
        <v>6.5373976505612745</v>
      </c>
      <c r="AZ28">
        <v>6.8133173497021646</v>
      </c>
      <c r="BA28">
        <v>7.2231550007687284</v>
      </c>
      <c r="BB28">
        <v>7.8410293255137571</v>
      </c>
      <c r="BC28">
        <v>8.8093513041875653</v>
      </c>
      <c r="BD28">
        <v>10.465789037060635</v>
      </c>
      <c r="BE28" s="5">
        <v>13.871335947305143</v>
      </c>
      <c r="BF28" s="6">
        <v>15.527773680178214</v>
      </c>
      <c r="BG28" s="6">
        <v>16.49609565885202</v>
      </c>
      <c r="BH28" s="6">
        <v>17.113969983597052</v>
      </c>
      <c r="BI28" s="7">
        <v>17.523807634663616</v>
      </c>
      <c r="BJ28">
        <v>17.799727333804505</v>
      </c>
      <c r="BK28">
        <v>17.984963193767928</v>
      </c>
      <c r="BL28">
        <v>18.105971186839049</v>
      </c>
      <c r="BM28">
        <v>18.178965984157351</v>
      </c>
      <c r="BN28">
        <v>18.213314821717287</v>
      </c>
    </row>
    <row r="29" spans="1:66">
      <c r="A29" s="10">
        <v>0.5</v>
      </c>
      <c r="B29" t="s">
        <v>18</v>
      </c>
      <c r="C29" s="5">
        <v>7.6761436637066156</v>
      </c>
      <c r="D29" s="6">
        <v>7.7237646927044121</v>
      </c>
      <c r="E29" s="6">
        <v>7.8245065249034438</v>
      </c>
      <c r="F29" s="6">
        <v>7.9900597431050739</v>
      </c>
      <c r="G29" s="7">
        <v>8.2396540665529496</v>
      </c>
      <c r="H29">
        <v>8.6018201243427743</v>
      </c>
      <c r="I29">
        <v>9.1155855082311081</v>
      </c>
      <c r="J29">
        <v>9.8281330182900319</v>
      </c>
      <c r="K29">
        <v>10.781610413169853</v>
      </c>
      <c r="L29">
        <v>11.975726286312248</v>
      </c>
      <c r="M29" s="5">
        <v>13.298384710775277</v>
      </c>
      <c r="N29" s="6">
        <v>14.492500583917671</v>
      </c>
      <c r="O29" s="6">
        <v>15.44597797879749</v>
      </c>
      <c r="P29" s="6">
        <v>16.158525488856412</v>
      </c>
      <c r="Q29" s="7">
        <v>16.67229087274475</v>
      </c>
      <c r="R29">
        <v>17.034456930534571</v>
      </c>
      <c r="S29">
        <v>17.284051253982447</v>
      </c>
      <c r="T29">
        <v>17.449604472184081</v>
      </c>
      <c r="U29">
        <v>17.550346304383112</v>
      </c>
      <c r="V29">
        <v>17.597967333380907</v>
      </c>
      <c r="AS29" s="10">
        <v>0.5</v>
      </c>
      <c r="AT29" t="s">
        <v>18</v>
      </c>
      <c r="AU29" s="5">
        <v>7.6129696505205269</v>
      </c>
      <c r="AV29" s="6">
        <v>7.6531834078189336</v>
      </c>
      <c r="AW29" s="6">
        <v>7.7381146961852689</v>
      </c>
      <c r="AX29" s="6">
        <v>7.877437085044706</v>
      </c>
      <c r="AY29" s="7">
        <v>8.0874725054257617</v>
      </c>
      <c r="AZ29">
        <v>8.3938277575516178</v>
      </c>
      <c r="BA29">
        <v>8.8358456925430939</v>
      </c>
      <c r="BB29">
        <v>9.4738972878823304</v>
      </c>
      <c r="BC29">
        <v>10.399695857285643</v>
      </c>
      <c r="BD29">
        <v>11.737716516925452</v>
      </c>
      <c r="BE29" s="5">
        <v>13.536384817004045</v>
      </c>
      <c r="BF29" s="6">
        <v>14.87440547664386</v>
      </c>
      <c r="BG29" s="6">
        <v>15.800204046047172</v>
      </c>
      <c r="BH29" s="6">
        <v>16.438255641386412</v>
      </c>
      <c r="BI29" s="7">
        <v>16.880273576377885</v>
      </c>
      <c r="BJ29">
        <v>17.186628828503739</v>
      </c>
      <c r="BK29">
        <v>17.396664248884797</v>
      </c>
      <c r="BL29">
        <v>17.535986637744234</v>
      </c>
      <c r="BM29">
        <v>17.620917926110575</v>
      </c>
      <c r="BN29">
        <v>17.661131683408978</v>
      </c>
    </row>
    <row r="30" spans="1:66" ht="15.75" thickBot="1">
      <c r="A30" s="11">
        <v>2000</v>
      </c>
      <c r="B30" t="s">
        <v>19</v>
      </c>
      <c r="C30" s="12">
        <v>8.9303784097376173</v>
      </c>
      <c r="D30" s="13">
        <v>8.9793655400401704</v>
      </c>
      <c r="E30" s="13">
        <v>9.0818725694410798</v>
      </c>
      <c r="F30" s="13">
        <v>9.2472116717983521</v>
      </c>
      <c r="G30" s="14">
        <v>9.4898103673110903</v>
      </c>
      <c r="H30">
        <v>9.8291958962011865</v>
      </c>
      <c r="I30">
        <v>10.288623895969243</v>
      </c>
      <c r="J30">
        <v>10.890384792380345</v>
      </c>
      <c r="K30">
        <v>11.644773003135043</v>
      </c>
      <c r="L30">
        <v>12.530617786774663</v>
      </c>
      <c r="M30" s="12">
        <v>13.474377967353528</v>
      </c>
      <c r="N30" s="13">
        <v>14.360222750993147</v>
      </c>
      <c r="O30" s="13">
        <v>15.114610961747845</v>
      </c>
      <c r="P30" s="13">
        <v>15.71637185815894</v>
      </c>
      <c r="Q30" s="14">
        <v>16.175799857926997</v>
      </c>
      <c r="R30">
        <v>16.515185386817095</v>
      </c>
      <c r="S30">
        <v>16.757784082329835</v>
      </c>
      <c r="T30">
        <v>16.923123184687103</v>
      </c>
      <c r="U30">
        <v>17.025630214088022</v>
      </c>
      <c r="V30">
        <v>17.074617344390571</v>
      </c>
      <c r="AS30" s="11">
        <v>2000</v>
      </c>
      <c r="AT30" t="s">
        <v>19</v>
      </c>
      <c r="AU30" s="12">
        <v>8.8650369073616275</v>
      </c>
      <c r="AV30" s="13">
        <v>8.9077970158521165</v>
      </c>
      <c r="AW30" s="13">
        <v>8.9974299532958053</v>
      </c>
      <c r="AX30" s="13">
        <v>9.1425775695813805</v>
      </c>
      <c r="AY30" s="14">
        <v>9.3572537274644532</v>
      </c>
      <c r="AZ30">
        <v>9.6620816996636254</v>
      </c>
      <c r="BA30">
        <v>10.085659307962931</v>
      </c>
      <c r="BB30">
        <v>10.664900023067482</v>
      </c>
      <c r="BC30">
        <v>11.440235216972621</v>
      </c>
      <c r="BD30">
        <v>12.432792428740385</v>
      </c>
      <c r="BE30" s="12">
        <v>13.572191672121113</v>
      </c>
      <c r="BF30" s="13">
        <v>14.564748883888877</v>
      </c>
      <c r="BG30" s="13">
        <v>15.340084077794018</v>
      </c>
      <c r="BH30" s="13">
        <v>15.919324792898569</v>
      </c>
      <c r="BI30" s="14">
        <v>16.342902401197879</v>
      </c>
      <c r="BJ30">
        <v>16.647730373397053</v>
      </c>
      <c r="BK30">
        <v>16.862406531280122</v>
      </c>
      <c r="BL30">
        <v>17.007554147565696</v>
      </c>
      <c r="BM30">
        <v>17.097187085009384</v>
      </c>
      <c r="BN30">
        <v>17.139947193499864</v>
      </c>
    </row>
    <row r="31" spans="1:66">
      <c r="A31" s="11">
        <v>1000</v>
      </c>
      <c r="B31" t="s">
        <v>20</v>
      </c>
      <c r="C31">
        <v>9.9508042242006916</v>
      </c>
      <c r="D31">
        <v>9.9980257165498543</v>
      </c>
      <c r="E31">
        <v>10.095849664943373</v>
      </c>
      <c r="F31">
        <v>10.25099530712086</v>
      </c>
      <c r="G31">
        <v>10.473277775724171</v>
      </c>
      <c r="H31" s="2">
        <v>10.774802322823867</v>
      </c>
      <c r="I31" s="3">
        <v>11.167954709477899</v>
      </c>
      <c r="J31" s="3">
        <v>11.661295398410097</v>
      </c>
      <c r="K31" s="3">
        <v>12.252656294976598</v>
      </c>
      <c r="L31" s="4">
        <v>12.920413672972888</v>
      </c>
      <c r="M31">
        <v>13.618463558149408</v>
      </c>
      <c r="N31">
        <v>14.286220936145702</v>
      </c>
      <c r="O31">
        <v>14.877581832712197</v>
      </c>
      <c r="P31">
        <v>15.370922521644392</v>
      </c>
      <c r="Q31">
        <v>15.764074908298422</v>
      </c>
      <c r="R31" s="2">
        <v>16.065599455398118</v>
      </c>
      <c r="S31" s="3">
        <v>16.287881924001429</v>
      </c>
      <c r="T31" s="3">
        <v>16.443027566178909</v>
      </c>
      <c r="U31" s="3">
        <v>16.540851514572438</v>
      </c>
      <c r="V31" s="4">
        <v>16.588073006921594</v>
      </c>
      <c r="AS31" s="11">
        <v>1000</v>
      </c>
      <c r="AT31" t="s">
        <v>20</v>
      </c>
      <c r="AU31">
        <v>9.8875147008030115</v>
      </c>
      <c r="AV31">
        <v>9.9300055579517785</v>
      </c>
      <c r="AW31">
        <v>10.018355400277157</v>
      </c>
      <c r="AX31">
        <v>10.159458156923439</v>
      </c>
      <c r="AY31">
        <v>10.363974092493287</v>
      </c>
      <c r="AZ31" s="2">
        <v>10.646435122785732</v>
      </c>
      <c r="BA31" s="3">
        <v>11.024670389039418</v>
      </c>
      <c r="BB31" s="3">
        <v>11.517286713452583</v>
      </c>
      <c r="BC31" s="3">
        <v>12.136557453170431</v>
      </c>
      <c r="BD31" s="4">
        <v>12.872440454403126</v>
      </c>
      <c r="BE31">
        <v>13.666423402602875</v>
      </c>
      <c r="BF31">
        <v>14.402306403835567</v>
      </c>
      <c r="BG31">
        <v>15.021577143553419</v>
      </c>
      <c r="BH31">
        <v>15.514193467966583</v>
      </c>
      <c r="BI31">
        <v>15.892428734220269</v>
      </c>
      <c r="BJ31" s="2">
        <v>16.174889764512713</v>
      </c>
      <c r="BK31" s="3">
        <v>16.379405700082568</v>
      </c>
      <c r="BL31" s="3">
        <v>16.520508456728844</v>
      </c>
      <c r="BM31" s="3">
        <v>16.608858299054226</v>
      </c>
      <c r="BN31" s="4">
        <v>16.65134915620299</v>
      </c>
    </row>
    <row r="32" spans="1:66" ht="15.75" thickBot="1">
      <c r="A32" s="15">
        <v>2</v>
      </c>
      <c r="B32" t="s">
        <v>21</v>
      </c>
      <c r="C32">
        <v>10.753762913659612</v>
      </c>
      <c r="D32">
        <v>10.797248228027316</v>
      </c>
      <c r="E32">
        <v>10.886535968597894</v>
      </c>
      <c r="F32">
        <v>11.026080292187022</v>
      </c>
      <c r="G32">
        <v>11.222003448713791</v>
      </c>
      <c r="H32" s="5">
        <v>11.481117548735694</v>
      </c>
      <c r="I32" s="6">
        <v>11.809129703803508</v>
      </c>
      <c r="J32" s="6">
        <v>12.207763374775043</v>
      </c>
      <c r="K32" s="6">
        <v>12.670924489504957</v>
      </c>
      <c r="L32" s="7">
        <v>13.181103672832158</v>
      </c>
      <c r="M32">
        <v>13.708885570390255</v>
      </c>
      <c r="N32">
        <v>14.219064753717456</v>
      </c>
      <c r="O32">
        <v>14.682225868447366</v>
      </c>
      <c r="P32">
        <v>15.080859539418897</v>
      </c>
      <c r="Q32">
        <v>15.408871694486717</v>
      </c>
      <c r="R32" s="5">
        <v>15.667985794508615</v>
      </c>
      <c r="S32" s="6">
        <v>15.863908951035384</v>
      </c>
      <c r="T32" s="6">
        <v>16.003453274624512</v>
      </c>
      <c r="U32" s="6">
        <v>16.092741015195092</v>
      </c>
      <c r="V32" s="7">
        <v>16.136226329562799</v>
      </c>
      <c r="AS32" s="15">
        <v>2</v>
      </c>
      <c r="AT32" t="s">
        <v>21</v>
      </c>
      <c r="AU32">
        <v>10.695242488514197</v>
      </c>
      <c r="AV32">
        <v>10.735427883891438</v>
      </c>
      <c r="AW32">
        <v>10.818315927529609</v>
      </c>
      <c r="AX32">
        <v>10.948912841577899</v>
      </c>
      <c r="AY32">
        <v>11.134564786815263</v>
      </c>
      <c r="AZ32" s="5">
        <v>11.384463959078875</v>
      </c>
      <c r="BA32" s="6">
        <v>11.708375301959686</v>
      </c>
      <c r="BB32" s="6">
        <v>12.113851449732536</v>
      </c>
      <c r="BC32" s="6">
        <v>12.600983502133351</v>
      </c>
      <c r="BD32" s="7">
        <v>13.154366632067282</v>
      </c>
      <c r="BE32">
        <v>13.735607825210064</v>
      </c>
      <c r="BF32">
        <v>14.288990955143996</v>
      </c>
      <c r="BG32">
        <v>14.776123007544806</v>
      </c>
      <c r="BH32">
        <v>15.181599155317659</v>
      </c>
      <c r="BI32">
        <v>15.505510498198468</v>
      </c>
      <c r="BJ32" s="5">
        <v>15.755409670462077</v>
      </c>
      <c r="BK32" s="6">
        <v>15.941061615699445</v>
      </c>
      <c r="BL32" s="6">
        <v>16.071658529747733</v>
      </c>
      <c r="BM32" s="6">
        <v>16.154546573385904</v>
      </c>
      <c r="BN32" s="7">
        <v>16.194731968763151</v>
      </c>
    </row>
    <row r="33" spans="1:66" ht="15.75" thickBot="1">
      <c r="A33" s="9">
        <v>1</v>
      </c>
      <c r="B33" t="s">
        <v>22</v>
      </c>
      <c r="C33">
        <v>11.35980254776771</v>
      </c>
      <c r="D33">
        <v>11.398592787392042</v>
      </c>
      <c r="E33">
        <v>11.477635883748965</v>
      </c>
      <c r="F33">
        <v>11.5996424403929</v>
      </c>
      <c r="G33">
        <v>11.768082837179179</v>
      </c>
      <c r="H33" s="5">
        <v>11.986321823523982</v>
      </c>
      <c r="I33" s="6">
        <v>12.256272584495358</v>
      </c>
      <c r="J33" s="6">
        <v>12.576572831478432</v>
      </c>
      <c r="K33" s="6">
        <v>12.940580434188073</v>
      </c>
      <c r="L33" s="7">
        <v>13.334999009540672</v>
      </c>
      <c r="M33">
        <v>13.740433048427436</v>
      </c>
      <c r="N33">
        <v>14.134851623780035</v>
      </c>
      <c r="O33">
        <v>14.498859226489673</v>
      </c>
      <c r="P33">
        <v>14.819159473472746</v>
      </c>
      <c r="Q33">
        <v>15.089110234444126</v>
      </c>
      <c r="R33" s="5">
        <v>15.307349220788929</v>
      </c>
      <c r="S33" s="6">
        <v>15.475789617575204</v>
      </c>
      <c r="T33" s="6">
        <v>15.597796174219141</v>
      </c>
      <c r="U33" s="6">
        <v>15.676839270576064</v>
      </c>
      <c r="V33" s="7">
        <v>15.715629510200399</v>
      </c>
      <c r="AS33" s="9">
        <v>1</v>
      </c>
      <c r="AT33" t="s">
        <v>22</v>
      </c>
      <c r="AU33">
        <v>11.307421645627585</v>
      </c>
      <c r="AV33">
        <v>11.344089254236009</v>
      </c>
      <c r="AW33">
        <v>11.419156755351146</v>
      </c>
      <c r="AX33">
        <v>11.535962915500299</v>
      </c>
      <c r="AY33">
        <v>11.69912924690045</v>
      </c>
      <c r="AZ33" s="5">
        <v>11.913884159553623</v>
      </c>
      <c r="BA33" s="6">
        <v>12.184793262030643</v>
      </c>
      <c r="BB33" s="6">
        <v>12.513611612242908</v>
      </c>
      <c r="BC33" s="6">
        <v>12.896141252060051</v>
      </c>
      <c r="BD33" s="7">
        <v>13.318718645133504</v>
      </c>
      <c r="BE33">
        <v>13.756697556703145</v>
      </c>
      <c r="BF33">
        <v>14.179274949776602</v>
      </c>
      <c r="BG33">
        <v>14.561804589593741</v>
      </c>
      <c r="BH33">
        <v>14.890622939806002</v>
      </c>
      <c r="BI33">
        <v>15.161532042283024</v>
      </c>
      <c r="BJ33" s="5">
        <v>15.3762869549362</v>
      </c>
      <c r="BK33" s="6">
        <v>15.53945328633635</v>
      </c>
      <c r="BL33" s="6">
        <v>15.656259446485503</v>
      </c>
      <c r="BM33" s="6">
        <v>15.731326947600641</v>
      </c>
      <c r="BN33" s="7">
        <v>15.767994556209063</v>
      </c>
    </row>
    <row r="34" spans="1:66" ht="15.75" thickBot="1">
      <c r="A34" s="16">
        <v>0</v>
      </c>
      <c r="B34" t="s">
        <v>23</v>
      </c>
      <c r="C34">
        <v>11.791002756756216</v>
      </c>
      <c r="D34">
        <v>11.824901981161601</v>
      </c>
      <c r="E34">
        <v>11.893539196042607</v>
      </c>
      <c r="F34">
        <v>11.998395954214438</v>
      </c>
      <c r="G34">
        <v>12.141180888076875</v>
      </c>
      <c r="H34" s="5">
        <v>12.323162024363302</v>
      </c>
      <c r="I34" s="6">
        <v>12.544242461174852</v>
      </c>
      <c r="J34" s="6">
        <v>12.801864963075635</v>
      </c>
      <c r="K34" s="6">
        <v>13.090000464629075</v>
      </c>
      <c r="L34" s="7">
        <v>13.398685658405459</v>
      </c>
      <c r="M34">
        <v>13.714662761766663</v>
      </c>
      <c r="N34">
        <v>14.02334795554304</v>
      </c>
      <c r="O34">
        <v>14.311483457096477</v>
      </c>
      <c r="P34">
        <v>14.569105958997262</v>
      </c>
      <c r="Q34">
        <v>14.790186395808814</v>
      </c>
      <c r="R34" s="5">
        <v>14.972167532095238</v>
      </c>
      <c r="S34" s="6">
        <v>15.114952465957673</v>
      </c>
      <c r="T34" s="6">
        <v>15.219809224129509</v>
      </c>
      <c r="U34" s="6">
        <v>15.288446439010514</v>
      </c>
      <c r="V34" s="7">
        <v>15.3223456634159</v>
      </c>
      <c r="AS34" s="16">
        <v>0.1</v>
      </c>
      <c r="AT34" t="s">
        <v>23</v>
      </c>
      <c r="AU34">
        <v>11.745095183417234</v>
      </c>
      <c r="AV34">
        <v>11.777747502518283</v>
      </c>
      <c r="AW34">
        <v>11.844149703197518</v>
      </c>
      <c r="AX34">
        <v>11.946340902679777</v>
      </c>
      <c r="AY34">
        <v>12.086947051162122</v>
      </c>
      <c r="AZ34" s="5">
        <v>12.268547214286357</v>
      </c>
      <c r="BA34" s="6">
        <v>12.492664692420602</v>
      </c>
      <c r="BB34" s="6">
        <v>12.758335430885628</v>
      </c>
      <c r="BC34" s="6">
        <v>13.060401110166429</v>
      </c>
      <c r="BD34" s="7">
        <v>13.388110075829903</v>
      </c>
      <c r="BE34">
        <v>13.725221784394343</v>
      </c>
      <c r="BF34">
        <v>14.052930750057822</v>
      </c>
      <c r="BG34">
        <v>14.354996429338618</v>
      </c>
      <c r="BH34">
        <v>14.620667167803646</v>
      </c>
      <c r="BI34">
        <v>14.844784645937894</v>
      </c>
      <c r="BJ34" s="5">
        <v>15.026384809062126</v>
      </c>
      <c r="BK34" s="6">
        <v>15.166990957544474</v>
      </c>
      <c r="BL34" s="6">
        <v>15.269182157026735</v>
      </c>
      <c r="BM34" s="6">
        <v>15.335584357705965</v>
      </c>
      <c r="BN34" s="7">
        <v>15.368236676807017</v>
      </c>
    </row>
    <row r="35" spans="1:66" ht="15.75" thickBot="1">
      <c r="A35" s="16">
        <v>0</v>
      </c>
      <c r="B35" t="s">
        <v>24</v>
      </c>
      <c r="C35">
        <v>12.06897828268799</v>
      </c>
      <c r="D35">
        <v>12.098303053767379</v>
      </c>
      <c r="E35">
        <v>12.157369568104352</v>
      </c>
      <c r="F35">
        <v>12.246853321836872</v>
      </c>
      <c r="G35">
        <v>12.367367694796986</v>
      </c>
      <c r="H35" s="12">
        <v>12.518984497981316</v>
      </c>
      <c r="I35" s="13">
        <v>12.700628277383965</v>
      </c>
      <c r="J35" s="13">
        <v>12.909436465420944</v>
      </c>
      <c r="K35" s="13">
        <v>13.140262078622268</v>
      </c>
      <c r="L35" s="14">
        <v>13.385568184193094</v>
      </c>
      <c r="M35">
        <v>13.635941933911971</v>
      </c>
      <c r="N35">
        <v>13.881248039482793</v>
      </c>
      <c r="O35">
        <v>14.112073652684115</v>
      </c>
      <c r="P35">
        <v>14.320881840721094</v>
      </c>
      <c r="Q35">
        <v>14.502525620123746</v>
      </c>
      <c r="R35" s="12">
        <v>14.654142423308077</v>
      </c>
      <c r="S35" s="13">
        <v>14.774656796268191</v>
      </c>
      <c r="T35" s="13">
        <v>14.864140550000712</v>
      </c>
      <c r="U35" s="13">
        <v>14.923207064337687</v>
      </c>
      <c r="V35" s="14">
        <v>14.952531835417076</v>
      </c>
      <c r="AS35" s="16">
        <v>0.1</v>
      </c>
      <c r="AT35" t="s">
        <v>24</v>
      </c>
      <c r="AU35">
        <v>12.029170202545957</v>
      </c>
      <c r="AV35">
        <v>12.057849386604788</v>
      </c>
      <c r="AW35">
        <v>12.115840084937231</v>
      </c>
      <c r="AX35">
        <v>12.20425873001977</v>
      </c>
      <c r="AY35">
        <v>12.324390650232898</v>
      </c>
      <c r="AZ35" s="12">
        <v>12.477179296666318</v>
      </c>
      <c r="BA35" s="13">
        <v>12.662504595739945</v>
      </c>
      <c r="BB35" s="13">
        <v>12.878294366706978</v>
      </c>
      <c r="BC35" s="13">
        <v>13.119643830716027</v>
      </c>
      <c r="BD35" s="14">
        <v>13.378318426142046</v>
      </c>
      <c r="BE35">
        <v>13.643174810831034</v>
      </c>
      <c r="BF35">
        <v>13.901849406257059</v>
      </c>
      <c r="BG35">
        <v>14.143198870266104</v>
      </c>
      <c r="BH35">
        <v>14.358988641233138</v>
      </c>
      <c r="BI35">
        <v>14.544313940306763</v>
      </c>
      <c r="BJ35" s="12">
        <v>14.697102586740185</v>
      </c>
      <c r="BK35" s="13">
        <v>14.817234506953314</v>
      </c>
      <c r="BL35" s="13">
        <v>14.905653152035855</v>
      </c>
      <c r="BM35" s="13">
        <v>14.963643850368294</v>
      </c>
      <c r="BN35" s="14">
        <v>14.992323034427132</v>
      </c>
    </row>
    <row r="36" spans="1:66">
      <c r="A36" s="16">
        <v>0</v>
      </c>
      <c r="B36" t="s">
        <v>25</v>
      </c>
      <c r="C36">
        <v>12.213493748171798</v>
      </c>
      <c r="D36">
        <v>12.238866692760478</v>
      </c>
      <c r="E36">
        <v>12.289765500305419</v>
      </c>
      <c r="F36">
        <v>12.366374974187297</v>
      </c>
      <c r="G36">
        <v>12.468675402500951</v>
      </c>
      <c r="H36">
        <v>12.596108434832106</v>
      </c>
      <c r="I36">
        <v>12.747186100273586</v>
      </c>
      <c r="J36">
        <v>12.919118903799726</v>
      </c>
      <c r="K36">
        <v>13.107576946706271</v>
      </c>
      <c r="L36">
        <v>13.306715229053264</v>
      </c>
      <c r="M36">
        <v>13.509554943709187</v>
      </c>
      <c r="N36">
        <v>13.70869322605618</v>
      </c>
      <c r="O36">
        <v>13.89715126896272</v>
      </c>
      <c r="P36">
        <v>14.069084072488867</v>
      </c>
      <c r="Q36">
        <v>14.220161737930345</v>
      </c>
      <c r="R36">
        <v>14.3475947702615</v>
      </c>
      <c r="S36">
        <v>14.449895198575154</v>
      </c>
      <c r="T36">
        <v>14.526504672457035</v>
      </c>
      <c r="U36">
        <v>14.577403480001975</v>
      </c>
      <c r="V36">
        <v>14.602776424590658</v>
      </c>
      <c r="AS36" s="16">
        <v>0</v>
      </c>
      <c r="AT36" t="s">
        <v>25</v>
      </c>
      <c r="AU36">
        <v>12.178982490365865</v>
      </c>
      <c r="AV36">
        <v>12.204091524056814</v>
      </c>
      <c r="AW36">
        <v>12.254630207994111</v>
      </c>
      <c r="AX36">
        <v>12.331113940182025</v>
      </c>
      <c r="AY36">
        <v>12.433997531171176</v>
      </c>
      <c r="AZ36">
        <v>12.56329047845564</v>
      </c>
      <c r="BA36">
        <v>12.718063238720882</v>
      </c>
      <c r="BB36">
        <v>12.895910080569825</v>
      </c>
      <c r="BC36">
        <v>13.092506144784425</v>
      </c>
      <c r="BD36">
        <v>13.301473084965695</v>
      </c>
      <c r="BE36">
        <v>13.514780275534195</v>
      </c>
      <c r="BF36">
        <v>13.723747215715466</v>
      </c>
      <c r="BG36">
        <v>13.920343279930062</v>
      </c>
      <c r="BH36">
        <v>14.098190121779005</v>
      </c>
      <c r="BI36">
        <v>14.252962882044249</v>
      </c>
      <c r="BJ36">
        <v>14.382255829328713</v>
      </c>
      <c r="BK36">
        <v>14.485139420317864</v>
      </c>
      <c r="BL36">
        <v>14.561623152505776</v>
      </c>
      <c r="BM36">
        <v>14.612161836443073</v>
      </c>
      <c r="BN36">
        <v>14.637270870134024</v>
      </c>
    </row>
    <row r="37" spans="1:66" ht="15.75" thickBot="1">
      <c r="A37" s="15">
        <v>0</v>
      </c>
      <c r="B37" t="s">
        <v>26</v>
      </c>
      <c r="C37">
        <v>12.241583286194054</v>
      </c>
      <c r="D37">
        <v>12.263782112427339</v>
      </c>
      <c r="E37">
        <v>12.308184771561045</v>
      </c>
      <c r="F37">
        <v>12.374709028565553</v>
      </c>
      <c r="G37">
        <v>12.463010028343302</v>
      </c>
      <c r="H37">
        <v>12.572243231247038</v>
      </c>
      <c r="I37">
        <v>12.700804278794662</v>
      </c>
      <c r="J37">
        <v>12.84610452730454</v>
      </c>
      <c r="K37">
        <v>13.004456553743131</v>
      </c>
      <c r="L37">
        <v>13.17114149267174</v>
      </c>
      <c r="M37">
        <v>13.340695146427331</v>
      </c>
      <c r="N37">
        <v>13.507380085355944</v>
      </c>
      <c r="O37">
        <v>13.665732111794538</v>
      </c>
      <c r="P37">
        <v>13.811032360304411</v>
      </c>
      <c r="Q37">
        <v>13.93959340785204</v>
      </c>
      <c r="R37">
        <v>14.048826610755775</v>
      </c>
      <c r="S37">
        <v>14.137127610533526</v>
      </c>
      <c r="T37">
        <v>14.203651867538033</v>
      </c>
      <c r="U37">
        <v>14.248054526671739</v>
      </c>
      <c r="V37">
        <v>14.270253352905028</v>
      </c>
      <c r="AS37" s="15">
        <v>0</v>
      </c>
      <c r="AT37" t="s">
        <v>26</v>
      </c>
      <c r="AU37">
        <v>12.211344898274563</v>
      </c>
      <c r="AV37">
        <v>12.233496666739024</v>
      </c>
      <c r="AW37">
        <v>12.277934727141615</v>
      </c>
      <c r="AX37">
        <v>12.344824958002745</v>
      </c>
      <c r="AY37">
        <v>12.434162246222353</v>
      </c>
      <c r="AZ37">
        <v>12.545482149986396</v>
      </c>
      <c r="BA37">
        <v>12.67751865847584</v>
      </c>
      <c r="BB37">
        <v>12.827870459090963</v>
      </c>
      <c r="BC37">
        <v>12.992774322519876</v>
      </c>
      <c r="BD37">
        <v>13.167107155901588</v>
      </c>
      <c r="BE37">
        <v>13.344713128266589</v>
      </c>
      <c r="BF37">
        <v>13.519045961648297</v>
      </c>
      <c r="BG37">
        <v>13.683949825077212</v>
      </c>
      <c r="BH37">
        <v>13.834301625692337</v>
      </c>
      <c r="BI37">
        <v>13.966338134181781</v>
      </c>
      <c r="BJ37">
        <v>14.077658037945826</v>
      </c>
      <c r="BK37">
        <v>14.166995326165434</v>
      </c>
      <c r="BL37">
        <v>14.233885557026559</v>
      </c>
      <c r="BM37">
        <v>14.27832361742915</v>
      </c>
      <c r="BN37">
        <v>14.300475385893614</v>
      </c>
    </row>
    <row r="38" spans="1:66">
      <c r="A38">
        <v>0.04</v>
      </c>
      <c r="B38" t="s">
        <v>27</v>
      </c>
      <c r="C38">
        <v>12.167066465479824</v>
      </c>
      <c r="D38">
        <v>12.18692179141734</v>
      </c>
      <c r="E38">
        <v>12.226574721643685</v>
      </c>
      <c r="F38">
        <v>12.285834936466642</v>
      </c>
      <c r="G38">
        <v>12.364239488585804</v>
      </c>
      <c r="H38">
        <v>12.460868759610161</v>
      </c>
      <c r="I38">
        <v>12.574152958932903</v>
      </c>
      <c r="J38">
        <v>12.701716729342126</v>
      </c>
      <c r="K38">
        <v>12.840316127593416</v>
      </c>
      <c r="L38">
        <v>12.985914307063792</v>
      </c>
      <c r="M38">
        <v>13.133913206739507</v>
      </c>
      <c r="N38">
        <v>13.279511386209888</v>
      </c>
      <c r="O38">
        <v>13.418110784461183</v>
      </c>
      <c r="P38">
        <v>13.545674554870406</v>
      </c>
      <c r="Q38">
        <v>13.658958754193149</v>
      </c>
      <c r="R38">
        <v>13.7555880252175</v>
      </c>
      <c r="S38">
        <v>13.833992577336664</v>
      </c>
      <c r="T38">
        <v>13.893252792159622</v>
      </c>
      <c r="U38">
        <v>13.932905722385966</v>
      </c>
      <c r="V38">
        <v>13.952761048323488</v>
      </c>
      <c r="AS38">
        <v>0.04</v>
      </c>
      <c r="AT38" t="s">
        <v>27</v>
      </c>
      <c r="AU38">
        <v>12.139997887634708</v>
      </c>
      <c r="AV38">
        <v>12.159900271401449</v>
      </c>
      <c r="AW38">
        <v>12.199753234078399</v>
      </c>
      <c r="AX38">
        <v>12.259565870312988</v>
      </c>
      <c r="AY38">
        <v>12.339140356401389</v>
      </c>
      <c r="AZ38">
        <v>12.437840782682754</v>
      </c>
      <c r="BA38">
        <v>12.554332198057628</v>
      </c>
      <c r="BB38">
        <v>12.686344975096537</v>
      </c>
      <c r="BC38">
        <v>12.830539600267592</v>
      </c>
      <c r="BD38">
        <v>12.982551022180504</v>
      </c>
      <c r="BE38">
        <v>13.137260971918751</v>
      </c>
      <c r="BF38">
        <v>13.28927239383167</v>
      </c>
      <c r="BG38">
        <v>13.433467019002729</v>
      </c>
      <c r="BH38">
        <v>13.565479796041632</v>
      </c>
      <c r="BI38">
        <v>13.681971211416505</v>
      </c>
      <c r="BJ38">
        <v>13.780671637697875</v>
      </c>
      <c r="BK38">
        <v>13.860246123786276</v>
      </c>
      <c r="BL38">
        <v>13.920058760020865</v>
      </c>
      <c r="BM38">
        <v>13.959911722697814</v>
      </c>
      <c r="BN38">
        <v>13.979814106464552</v>
      </c>
    </row>
    <row r="39" spans="1:66">
      <c r="A39" s="9">
        <v>0</v>
      </c>
      <c r="B39" t="s">
        <v>28</v>
      </c>
      <c r="C39">
        <v>10</v>
      </c>
      <c r="D39">
        <v>10</v>
      </c>
      <c r="E39">
        <v>10</v>
      </c>
      <c r="F39">
        <v>10</v>
      </c>
      <c r="G39">
        <v>10</v>
      </c>
      <c r="H39">
        <v>10</v>
      </c>
      <c r="I39">
        <v>10</v>
      </c>
      <c r="J39">
        <v>10</v>
      </c>
      <c r="K39">
        <v>10</v>
      </c>
      <c r="L39">
        <v>10</v>
      </c>
      <c r="M39">
        <v>10</v>
      </c>
      <c r="N39">
        <v>10</v>
      </c>
      <c r="O39">
        <v>10</v>
      </c>
      <c r="P39">
        <v>10</v>
      </c>
      <c r="Q39">
        <v>10</v>
      </c>
      <c r="R39">
        <v>10</v>
      </c>
      <c r="S39">
        <v>10</v>
      </c>
      <c r="T39">
        <v>10</v>
      </c>
      <c r="U39">
        <v>10</v>
      </c>
      <c r="V39">
        <v>10</v>
      </c>
      <c r="AS39" s="9">
        <v>0</v>
      </c>
      <c r="AT39" t="s">
        <v>28</v>
      </c>
      <c r="AU39">
        <v>10</v>
      </c>
      <c r="AV39">
        <v>10</v>
      </c>
      <c r="AW39">
        <v>10</v>
      </c>
      <c r="AX39">
        <v>10</v>
      </c>
      <c r="AY39">
        <v>10</v>
      </c>
      <c r="AZ39">
        <v>10</v>
      </c>
      <c r="BA39">
        <v>10</v>
      </c>
      <c r="BB39">
        <v>10</v>
      </c>
      <c r="BC39">
        <v>10</v>
      </c>
      <c r="BD39">
        <v>10</v>
      </c>
      <c r="BE39">
        <v>10</v>
      </c>
      <c r="BF39">
        <v>10</v>
      </c>
      <c r="BG39">
        <v>10</v>
      </c>
      <c r="BH39">
        <v>10</v>
      </c>
      <c r="BI39">
        <v>10</v>
      </c>
      <c r="BJ39">
        <v>10</v>
      </c>
      <c r="BK39">
        <v>10</v>
      </c>
      <c r="BL39">
        <v>10</v>
      </c>
      <c r="BM39">
        <v>10</v>
      </c>
      <c r="BN39">
        <v>10</v>
      </c>
    </row>
    <row r="40" spans="1:66">
      <c r="A40" s="9">
        <v>5.0000000000000001E-3</v>
      </c>
      <c r="B40" t="s">
        <v>29</v>
      </c>
      <c r="C40">
        <v>-4.75</v>
      </c>
      <c r="D40">
        <v>-4.25</v>
      </c>
      <c r="E40">
        <v>-3.75</v>
      </c>
      <c r="F40">
        <v>-3.25</v>
      </c>
      <c r="G40">
        <v>-2.75</v>
      </c>
      <c r="H40">
        <v>-2.25</v>
      </c>
      <c r="I40">
        <v>-1.75</v>
      </c>
      <c r="J40">
        <v>-1.25</v>
      </c>
      <c r="K40">
        <v>-0.75</v>
      </c>
      <c r="L40">
        <v>-0.25</v>
      </c>
      <c r="M40" s="6">
        <v>0.25</v>
      </c>
      <c r="N40">
        <v>0.75</v>
      </c>
      <c r="O40">
        <v>1.25</v>
      </c>
      <c r="P40">
        <v>1.75</v>
      </c>
      <c r="Q40">
        <v>2.25</v>
      </c>
      <c r="R40">
        <v>2.75</v>
      </c>
      <c r="S40">
        <v>3.25</v>
      </c>
      <c r="T40">
        <v>3.75</v>
      </c>
      <c r="U40">
        <v>4.25</v>
      </c>
      <c r="V40">
        <v>4.75</v>
      </c>
      <c r="AS40" s="9">
        <v>5.0000000000000001E-3</v>
      </c>
      <c r="AT40" t="s">
        <v>29</v>
      </c>
      <c r="AU40">
        <v>-4.75</v>
      </c>
      <c r="AV40">
        <v>-4.25</v>
      </c>
      <c r="AW40">
        <v>-3.75</v>
      </c>
      <c r="AX40">
        <v>-3.25</v>
      </c>
      <c r="AY40">
        <v>-2.75</v>
      </c>
      <c r="AZ40">
        <v>-2.25</v>
      </c>
      <c r="BA40">
        <v>-1.75</v>
      </c>
      <c r="BB40">
        <v>-1.25</v>
      </c>
      <c r="BC40">
        <v>-0.75</v>
      </c>
      <c r="BD40">
        <v>-0.25</v>
      </c>
      <c r="BE40" s="6">
        <v>0.25</v>
      </c>
      <c r="BF40">
        <v>0.75</v>
      </c>
      <c r="BG40">
        <v>1.25</v>
      </c>
      <c r="BH40">
        <v>1.75</v>
      </c>
      <c r="BI40">
        <v>2.25</v>
      </c>
      <c r="BJ40">
        <v>2.75</v>
      </c>
      <c r="BK40">
        <v>3.25</v>
      </c>
      <c r="BL40">
        <v>3.75</v>
      </c>
      <c r="BM40">
        <v>4.25</v>
      </c>
      <c r="BN40">
        <v>4.75</v>
      </c>
    </row>
    <row r="41" spans="1:66">
      <c r="B41" t="s">
        <v>0</v>
      </c>
      <c r="C41" s="6">
        <v>-8.5816426416421887</v>
      </c>
      <c r="D41" s="6">
        <v>-8.650392257500938</v>
      </c>
      <c r="E41" s="6">
        <v>-8.800050956279458</v>
      </c>
      <c r="F41" s="6">
        <v>-9.0589807160905451</v>
      </c>
      <c r="G41" s="6">
        <v>-9.4823700337362311</v>
      </c>
      <c r="H41" s="6">
        <v>-10.177130871422836</v>
      </c>
      <c r="I41" s="6">
        <v>-11.363020974493196</v>
      </c>
      <c r="J41" s="6">
        <v>-13.53695676562066</v>
      </c>
      <c r="K41" s="6">
        <v>-17.963027566696496</v>
      </c>
      <c r="L41" s="6">
        <v>-28.290853206064281</v>
      </c>
      <c r="M41" s="6">
        <v>22.235529418488412</v>
      </c>
      <c r="N41" s="6">
        <v>11.907703779120638</v>
      </c>
      <c r="O41" s="6">
        <v>7.4816329780448143</v>
      </c>
      <c r="P41" s="6">
        <v>5.3076971869173093</v>
      </c>
      <c r="Q41" s="6">
        <v>4.1218070838470027</v>
      </c>
      <c r="R41" s="6">
        <v>3.427046246160387</v>
      </c>
      <c r="S41" s="6">
        <v>3.0036569285146868</v>
      </c>
      <c r="T41" s="6">
        <v>2.7447271687036192</v>
      </c>
      <c r="U41" s="6">
        <v>2.5950684699250814</v>
      </c>
      <c r="V41" s="6">
        <v>2.5263188540663322</v>
      </c>
      <c r="AT41" t="s">
        <v>0</v>
      </c>
      <c r="AU41" s="6">
        <v>-8.4918404821508577</v>
      </c>
      <c r="AV41" s="6">
        <v>-8.5451709748737219</v>
      </c>
      <c r="AW41" s="6">
        <v>-8.6592836073409227</v>
      </c>
      <c r="AX41" s="6">
        <v>-8.8505668041358998</v>
      </c>
      <c r="AY41" s="6">
        <v>-9.1476803103897524</v>
      </c>
      <c r="AZ41" s="6">
        <v>-9.597524352146328</v>
      </c>
      <c r="BA41" s="6">
        <v>-10.275218819470721</v>
      </c>
      <c r="BB41" s="6">
        <v>-11.301110037961212</v>
      </c>
      <c r="BC41" s="6">
        <v>-12.877617628547801</v>
      </c>
      <c r="BD41" s="6">
        <v>-15.425240536321532</v>
      </c>
      <c r="BE41" s="6">
        <v>9.3699269956381954</v>
      </c>
      <c r="BF41" s="6">
        <v>6.8223040878644667</v>
      </c>
      <c r="BG41" s="6">
        <v>5.2457964972778939</v>
      </c>
      <c r="BH41" s="6">
        <v>4.2199052787874081</v>
      </c>
      <c r="BI41" s="6">
        <v>3.5422108114630078</v>
      </c>
      <c r="BJ41" s="6">
        <v>3.0923667697064303</v>
      </c>
      <c r="BK41" s="6">
        <v>2.7952532634525937</v>
      </c>
      <c r="BL41" s="6">
        <v>2.6039700666576096</v>
      </c>
      <c r="BM41" s="6">
        <v>2.4898574341904265</v>
      </c>
      <c r="BN41" s="6">
        <v>2.4365269414675481</v>
      </c>
    </row>
    <row r="42" spans="1:66">
      <c r="A42" s="17">
        <v>1</v>
      </c>
      <c r="B42">
        <v>1</v>
      </c>
      <c r="C42" s="6"/>
      <c r="D42" t="s">
        <v>30</v>
      </c>
      <c r="G42" s="6"/>
      <c r="I42" s="6">
        <v>31.661830806237884</v>
      </c>
      <c r="K42">
        <v>24.389958967926429</v>
      </c>
      <c r="M42">
        <v>97.10867735104101</v>
      </c>
      <c r="N42">
        <v>54.96008599932474</v>
      </c>
      <c r="O42">
        <v>36.46591349069395</v>
      </c>
      <c r="P42">
        <v>27.100476700413157</v>
      </c>
      <c r="Q42">
        <v>21.810172324075619</v>
      </c>
      <c r="R42">
        <v>18.596571227919529</v>
      </c>
      <c r="S42">
        <v>16.569201398573956</v>
      </c>
      <c r="T42">
        <v>15.291054243410141</v>
      </c>
      <c r="U42">
        <v>14.534506924312918</v>
      </c>
      <c r="V42">
        <v>14.181648402613829</v>
      </c>
      <c r="AS42" s="17">
        <v>1</v>
      </c>
      <c r="AT42">
        <v>1</v>
      </c>
      <c r="AU42" s="6"/>
      <c r="AV42" t="s">
        <v>30</v>
      </c>
      <c r="AY42" s="6"/>
      <c r="BA42" s="6">
        <v>22.246128111564765</v>
      </c>
      <c r="BC42">
        <v>19.750554070563719</v>
      </c>
      <c r="BE42">
        <v>44.706294480574137</v>
      </c>
      <c r="BF42">
        <v>34.001456782506786</v>
      </c>
      <c r="BG42">
        <v>27.107987645560257</v>
      </c>
      <c r="BH42">
        <v>22.452267921735757</v>
      </c>
      <c r="BI42">
        <v>19.264553529387822</v>
      </c>
      <c r="BJ42">
        <v>17.073931090030829</v>
      </c>
      <c r="BK42">
        <v>15.579416802513089</v>
      </c>
      <c r="BL42">
        <v>14.58963128139238</v>
      </c>
      <c r="BM42">
        <v>13.985945593726436</v>
      </c>
      <c r="BN42">
        <v>13.699795988220131</v>
      </c>
    </row>
    <row r="43" spans="1:66">
      <c r="A43">
        <v>0</v>
      </c>
      <c r="B43" t="s">
        <v>31</v>
      </c>
      <c r="C43" s="6"/>
      <c r="D43" t="s">
        <v>32</v>
      </c>
      <c r="F43" s="6"/>
      <c r="G43" s="6"/>
      <c r="H43" s="6"/>
      <c r="I43" s="6"/>
      <c r="J43" s="6"/>
      <c r="K43" s="6"/>
      <c r="L43" s="6"/>
      <c r="M43">
        <v>118.428569630623</v>
      </c>
      <c r="N43">
        <v>70.990935965788708</v>
      </c>
      <c r="O43">
        <v>50.039982243085426</v>
      </c>
      <c r="P43">
        <v>39.307403608659484</v>
      </c>
      <c r="Q43">
        <v>33.147689077483591</v>
      </c>
      <c r="R43">
        <v>29.336014286441429</v>
      </c>
      <c r="S43">
        <v>26.885218596371882</v>
      </c>
      <c r="T43">
        <v>25.31307704688048</v>
      </c>
      <c r="U43">
        <v>24.369526151268289</v>
      </c>
      <c r="V43">
        <v>23.925502961229142</v>
      </c>
      <c r="AS43">
        <v>0</v>
      </c>
      <c r="AT43" t="s">
        <v>31</v>
      </c>
      <c r="AU43" s="6"/>
      <c r="AV43" t="s">
        <v>32</v>
      </c>
      <c r="AX43" s="6"/>
      <c r="AY43" s="6"/>
      <c r="AZ43" s="6"/>
      <c r="BA43" s="6"/>
      <c r="BB43" s="6"/>
      <c r="BC43" s="6"/>
      <c r="BD43" s="6"/>
      <c r="BE43">
        <v>59.609259699484291</v>
      </c>
      <c r="BF43">
        <v>47.455297459914974</v>
      </c>
      <c r="BG43">
        <v>39.50689487641651</v>
      </c>
      <c r="BH43">
        <v>34.043917007396146</v>
      </c>
      <c r="BI43">
        <v>30.231172006621936</v>
      </c>
      <c r="BJ43">
        <v>27.558157426944788</v>
      </c>
      <c r="BK43">
        <v>25.698723171468128</v>
      </c>
      <c r="BL43">
        <v>24.445733682955282</v>
      </c>
      <c r="BM43">
        <v>23.671000134762782</v>
      </c>
      <c r="BN43">
        <v>23.300547101176832</v>
      </c>
    </row>
    <row r="46" spans="1:66" ht="15.75" thickBot="1"/>
    <row r="47" spans="1:66">
      <c r="A47">
        <v>10</v>
      </c>
      <c r="B47" t="s">
        <v>15</v>
      </c>
      <c r="C47" s="2">
        <v>0.33751718016081966</v>
      </c>
      <c r="D47" s="3">
        <v>0.33751718016081966</v>
      </c>
      <c r="E47" s="3">
        <v>0.33751718016081966</v>
      </c>
      <c r="F47" s="3">
        <v>0.33751718016081966</v>
      </c>
      <c r="G47" s="4">
        <v>0.33751718016081966</v>
      </c>
      <c r="H47">
        <v>0.33751718016081966</v>
      </c>
      <c r="I47">
        <v>0.33751718016081966</v>
      </c>
      <c r="J47">
        <v>0.33751718016081966</v>
      </c>
      <c r="K47">
        <v>0.33751718016081966</v>
      </c>
      <c r="L47">
        <v>0.33751718016081966</v>
      </c>
      <c r="M47" s="2">
        <v>20</v>
      </c>
      <c r="N47" s="3">
        <v>20</v>
      </c>
      <c r="O47" s="3">
        <v>20</v>
      </c>
      <c r="P47" s="3">
        <v>20</v>
      </c>
      <c r="Q47" s="4">
        <v>20</v>
      </c>
      <c r="R47">
        <v>20</v>
      </c>
      <c r="S47">
        <v>20</v>
      </c>
      <c r="T47">
        <v>20</v>
      </c>
      <c r="U47">
        <v>20</v>
      </c>
      <c r="V47">
        <v>20</v>
      </c>
      <c r="AS47">
        <v>10</v>
      </c>
      <c r="AT47" t="s">
        <v>15</v>
      </c>
      <c r="AU47" s="2">
        <v>0.33751718016081966</v>
      </c>
      <c r="AV47" s="3">
        <v>0.33751718016081966</v>
      </c>
      <c r="AW47" s="3">
        <v>0.33751718016081966</v>
      </c>
      <c r="AX47" s="3">
        <v>0.33751718016081966</v>
      </c>
      <c r="AY47" s="4">
        <v>0.33751718016081966</v>
      </c>
      <c r="AZ47">
        <v>0.33751718016081966</v>
      </c>
      <c r="BA47">
        <v>0.33751718016081966</v>
      </c>
      <c r="BB47">
        <v>0.33751718016081966</v>
      </c>
      <c r="BC47">
        <v>0.33751718016081966</v>
      </c>
      <c r="BD47">
        <v>0.33751718016081966</v>
      </c>
      <c r="BE47" s="2">
        <v>20</v>
      </c>
      <c r="BF47" s="3">
        <v>20</v>
      </c>
      <c r="BG47" s="3">
        <v>20</v>
      </c>
      <c r="BH47" s="3">
        <v>20</v>
      </c>
      <c r="BI47" s="4">
        <v>20</v>
      </c>
      <c r="BJ47">
        <v>20</v>
      </c>
      <c r="BK47">
        <v>20</v>
      </c>
      <c r="BL47">
        <v>20</v>
      </c>
      <c r="BM47">
        <v>20</v>
      </c>
      <c r="BN47">
        <v>20</v>
      </c>
    </row>
    <row r="48" spans="1:66">
      <c r="A48">
        <v>6.5</v>
      </c>
      <c r="B48" t="s">
        <v>16</v>
      </c>
      <c r="C48" s="5">
        <v>2.3319858179998727</v>
      </c>
      <c r="D48" s="6">
        <v>2.3417011868613442</v>
      </c>
      <c r="E48" s="6">
        <v>2.3629789833584418</v>
      </c>
      <c r="F48" s="6">
        <v>2.4000958206670924</v>
      </c>
      <c r="G48" s="7">
        <v>2.4612738985809632</v>
      </c>
      <c r="H48">
        <v>2.5621851019999284</v>
      </c>
      <c r="I48">
        <v>2.7344190126814749</v>
      </c>
      <c r="J48">
        <v>3.0478906838849809</v>
      </c>
      <c r="K48">
        <v>3.6767138280684155</v>
      </c>
      <c r="L48">
        <v>5.1141497805990825</v>
      </c>
      <c r="M48" s="5">
        <v>8.9433433784182341</v>
      </c>
      <c r="N48" s="6">
        <v>11.171496954554309</v>
      </c>
      <c r="O48" s="6">
        <v>12.596442253776948</v>
      </c>
      <c r="P48" s="6">
        <v>13.558500653419419</v>
      </c>
      <c r="Q48" s="7">
        <v>14.226388700949624</v>
      </c>
      <c r="R48">
        <v>14.694320334281887</v>
      </c>
      <c r="S48">
        <v>15.019356138464678</v>
      </c>
      <c r="T48">
        <v>15.237586334802053</v>
      </c>
      <c r="U48">
        <v>15.371879166530343</v>
      </c>
      <c r="V48">
        <v>15.435840810012825</v>
      </c>
      <c r="AS48">
        <v>6.5</v>
      </c>
      <c r="AT48" t="s">
        <v>16</v>
      </c>
      <c r="AU48" s="5">
        <v>2.3325961408374996</v>
      </c>
      <c r="AV48" s="6">
        <v>2.3411088065563805</v>
      </c>
      <c r="AW48" s="6">
        <v>2.3594906453948523</v>
      </c>
      <c r="AX48" s="6">
        <v>2.3907202918570176</v>
      </c>
      <c r="AY48" s="7">
        <v>2.4399924022799873</v>
      </c>
      <c r="AZ48">
        <v>2.5157723470143214</v>
      </c>
      <c r="BA48">
        <v>2.6315341716718978</v>
      </c>
      <c r="BB48">
        <v>2.8086472950832642</v>
      </c>
      <c r="BC48">
        <v>3.0824467338906691</v>
      </c>
      <c r="BD48">
        <v>3.5246918904751254</v>
      </c>
      <c r="BE48" s="5">
        <v>12.804806584027673</v>
      </c>
      <c r="BF48" s="6">
        <v>13.523823591228238</v>
      </c>
      <c r="BG48" s="6">
        <v>14.124050299140039</v>
      </c>
      <c r="BH48" s="6">
        <v>14.601003642077384</v>
      </c>
      <c r="BI48" s="7">
        <v>14.966489762836053</v>
      </c>
      <c r="BJ48">
        <v>15.238602412087586</v>
      </c>
      <c r="BK48">
        <v>15.434915617544883</v>
      </c>
      <c r="BL48">
        <v>15.569859766864736</v>
      </c>
      <c r="BM48">
        <v>15.654080342390586</v>
      </c>
      <c r="BN48">
        <v>15.694494967759564</v>
      </c>
    </row>
    <row r="49" spans="1:66">
      <c r="A49">
        <v>4.41608484091104</v>
      </c>
      <c r="B49" s="8">
        <v>-15</v>
      </c>
      <c r="C49" s="5">
        <v>4.1474014358244604</v>
      </c>
      <c r="D49" s="6">
        <v>4.1653167785921745</v>
      </c>
      <c r="E49" s="6">
        <v>4.2042824754491406</v>
      </c>
      <c r="F49" s="6">
        <v>4.2713856470169516</v>
      </c>
      <c r="G49" s="7">
        <v>4.3796506183153046</v>
      </c>
      <c r="H49">
        <v>4.5520867379938217</v>
      </c>
      <c r="I49">
        <v>4.8296807001411466</v>
      </c>
      <c r="J49">
        <v>5.2867582964665827</v>
      </c>
      <c r="K49">
        <v>6.0572968897284882</v>
      </c>
      <c r="L49">
        <v>7.3585887260084988</v>
      </c>
      <c r="M49" s="5">
        <v>9.3676151794846447</v>
      </c>
      <c r="N49" s="6">
        <v>11.028055246774276</v>
      </c>
      <c r="O49" s="6">
        <v>12.265540396595703</v>
      </c>
      <c r="P49" s="6">
        <v>13.165994831606247</v>
      </c>
      <c r="Q49" s="7">
        <v>13.816687594795155</v>
      </c>
      <c r="R49">
        <v>14.283287498574932</v>
      </c>
      <c r="S49">
        <v>14.612063652398454</v>
      </c>
      <c r="T49">
        <v>14.834812467480216</v>
      </c>
      <c r="U49">
        <v>14.972659097643733</v>
      </c>
      <c r="V49">
        <v>15.038517082753803</v>
      </c>
      <c r="AS49">
        <v>6.4134153222666299</v>
      </c>
      <c r="AT49" s="8">
        <v>-15</v>
      </c>
      <c r="AU49" s="5">
        <v>4.149691133729271</v>
      </c>
      <c r="AV49" s="6">
        <v>4.1656960892160013</v>
      </c>
      <c r="AW49" s="6">
        <v>4.200174611684206</v>
      </c>
      <c r="AX49" s="6">
        <v>4.2585336497670969</v>
      </c>
      <c r="AY49" s="7">
        <v>4.3501755940965179</v>
      </c>
      <c r="AZ49">
        <v>4.4903860835309466</v>
      </c>
      <c r="BA49">
        <v>4.7033393756694934</v>
      </c>
      <c r="BB49">
        <v>5.0258126943164925</v>
      </c>
      <c r="BC49">
        <v>5.5060531733227744</v>
      </c>
      <c r="BD49">
        <v>6.162667993830472</v>
      </c>
      <c r="BE49" s="5">
        <v>12.16023372589517</v>
      </c>
      <c r="BF49" s="6">
        <v>12.95175776199526</v>
      </c>
      <c r="BG49" s="6">
        <v>13.624963873820066</v>
      </c>
      <c r="BH49" s="6">
        <v>14.146636151498456</v>
      </c>
      <c r="BI49" s="7">
        <v>14.538831986525173</v>
      </c>
      <c r="BJ49">
        <v>14.827770604086179</v>
      </c>
      <c r="BK49">
        <v>15.035160851421093</v>
      </c>
      <c r="BL49">
        <v>15.177403249928355</v>
      </c>
      <c r="BM49">
        <v>15.266104864970131</v>
      </c>
      <c r="BN49">
        <v>15.308659263483957</v>
      </c>
    </row>
    <row r="50" spans="1:66" ht="15.75" thickBot="1">
      <c r="A50" s="9">
        <v>5.0000000000000001E-3</v>
      </c>
      <c r="B50" t="s">
        <v>17</v>
      </c>
      <c r="C50" s="5">
        <v>5.7533191070636045</v>
      </c>
      <c r="D50" s="6">
        <v>5.7769287773775462</v>
      </c>
      <c r="E50" s="6">
        <v>5.8277946004241619</v>
      </c>
      <c r="F50" s="6">
        <v>5.9139144095711567</v>
      </c>
      <c r="G50" s="7">
        <v>6.0492059382209087</v>
      </c>
      <c r="H50">
        <v>6.2562329563376169</v>
      </c>
      <c r="I50">
        <v>6.5703242379223958</v>
      </c>
      <c r="J50">
        <v>7.0443497194482525</v>
      </c>
      <c r="K50">
        <v>7.7491205176881897</v>
      </c>
      <c r="L50">
        <v>8.7503851212074064</v>
      </c>
      <c r="M50" s="5">
        <v>10.012427972941339</v>
      </c>
      <c r="N50" s="6">
        <v>11.197564205469918</v>
      </c>
      <c r="O50" s="6">
        <v>12.179141283752234</v>
      </c>
      <c r="P50" s="6">
        <v>12.946661261443595</v>
      </c>
      <c r="Q50" s="7">
        <v>13.528390658426929</v>
      </c>
      <c r="R50">
        <v>13.959021955582253</v>
      </c>
      <c r="S50">
        <v>14.269023215084205</v>
      </c>
      <c r="T50">
        <v>14.482088722641945</v>
      </c>
      <c r="U50">
        <v>14.615165555217983</v>
      </c>
      <c r="V50">
        <v>14.679075098655272</v>
      </c>
      <c r="AS50" s="9">
        <v>5.0000000000000001E-3</v>
      </c>
      <c r="AT50" t="s">
        <v>17</v>
      </c>
      <c r="AU50" s="5">
        <v>5.7589504265121185</v>
      </c>
      <c r="AV50" s="6">
        <v>5.7806223290170449</v>
      </c>
      <c r="AW50" s="6">
        <v>5.827116234333559</v>
      </c>
      <c r="AX50" s="6">
        <v>5.905290805143621</v>
      </c>
      <c r="AY50" s="7">
        <v>6.0269945761633812</v>
      </c>
      <c r="AZ50">
        <v>6.2115050360011255</v>
      </c>
      <c r="BA50">
        <v>6.490210000567247</v>
      </c>
      <c r="BB50">
        <v>6.916677341501277</v>
      </c>
      <c r="BC50">
        <v>7.5932901241922224</v>
      </c>
      <c r="BD50">
        <v>8.7614640624796412</v>
      </c>
      <c r="BE50" s="5">
        <v>11.176158761010077</v>
      </c>
      <c r="BF50" s="6">
        <v>12.417124570998567</v>
      </c>
      <c r="BG50" s="6">
        <v>13.209778218275439</v>
      </c>
      <c r="BH50" s="6">
        <v>13.766507217201074</v>
      </c>
      <c r="BI50" s="7">
        <v>14.170088888116746</v>
      </c>
      <c r="BJ50">
        <v>14.463284065751987</v>
      </c>
      <c r="BK50">
        <v>14.672645096118835</v>
      </c>
      <c r="BL50">
        <v>14.816016570791298</v>
      </c>
      <c r="BM50">
        <v>14.905407970667502</v>
      </c>
      <c r="BN50">
        <v>14.948302226555962</v>
      </c>
    </row>
    <row r="51" spans="1:66">
      <c r="A51" s="10">
        <v>0.5</v>
      </c>
      <c r="B51" t="s">
        <v>18</v>
      </c>
      <c r="C51" s="5">
        <v>7.1363388398438481</v>
      </c>
      <c r="D51" s="6">
        <v>7.1628638512151488</v>
      </c>
      <c r="E51" s="6">
        <v>7.2194156112564798</v>
      </c>
      <c r="F51" s="6">
        <v>7.3134340715917627</v>
      </c>
      <c r="G51" s="7">
        <v>7.4571606768357537</v>
      </c>
      <c r="H51">
        <v>7.6688145235786891</v>
      </c>
      <c r="I51">
        <v>7.9735791986276618</v>
      </c>
      <c r="J51">
        <v>8.402820646261846</v>
      </c>
      <c r="K51">
        <v>8.9875556098959404</v>
      </c>
      <c r="L51">
        <v>9.7386158511705965</v>
      </c>
      <c r="M51" s="5">
        <v>10.607783089999899</v>
      </c>
      <c r="N51" s="6">
        <v>11.461580060354216</v>
      </c>
      <c r="O51" s="6">
        <v>12.214636719081108</v>
      </c>
      <c r="P51" s="6">
        <v>12.836523599064874</v>
      </c>
      <c r="Q51" s="7">
        <v>13.328304600020328</v>
      </c>
      <c r="R51">
        <v>13.704057385940196</v>
      </c>
      <c r="S51">
        <v>13.980865060819708</v>
      </c>
      <c r="T51">
        <v>14.17424847290544</v>
      </c>
      <c r="U51">
        <v>14.296353874536834</v>
      </c>
      <c r="V51">
        <v>14.355361771199131</v>
      </c>
      <c r="AS51" s="10">
        <v>0.5</v>
      </c>
      <c r="AT51" t="s">
        <v>18</v>
      </c>
      <c r="AU51" s="5">
        <v>7.146917806276627</v>
      </c>
      <c r="AV51" s="6">
        <v>7.1720036436662866</v>
      </c>
      <c r="AW51" s="6">
        <v>7.2254991958897952</v>
      </c>
      <c r="AX51" s="6">
        <v>7.3145379277950715</v>
      </c>
      <c r="AY51" s="7">
        <v>7.4511398404429068</v>
      </c>
      <c r="AZ51">
        <v>7.6541290255182819</v>
      </c>
      <c r="BA51">
        <v>7.9523686034226522</v>
      </c>
      <c r="BB51">
        <v>8.3900697455505071</v>
      </c>
      <c r="BC51">
        <v>9.0343841170003767</v>
      </c>
      <c r="BD51">
        <v>9.977072709413509</v>
      </c>
      <c r="BE51" s="5">
        <v>11.259221871263838</v>
      </c>
      <c r="BF51" s="6">
        <v>12.244010501830644</v>
      </c>
      <c r="BG51" s="6">
        <v>12.959732778576004</v>
      </c>
      <c r="BH51" s="6">
        <v>13.48238182760473</v>
      </c>
      <c r="BI51" s="7">
        <v>13.866154663788381</v>
      </c>
      <c r="BJ51">
        <v>14.146606504146817</v>
      </c>
      <c r="BK51">
        <v>14.34766331911387</v>
      </c>
      <c r="BL51">
        <v>14.48577865475961</v>
      </c>
      <c r="BM51">
        <v>14.572096930042143</v>
      </c>
      <c r="BN51">
        <v>14.613578427147431</v>
      </c>
    </row>
    <row r="52" spans="1:66" ht="15.75" thickBot="1">
      <c r="A52" s="11">
        <v>2000</v>
      </c>
      <c r="B52" t="s">
        <v>19</v>
      </c>
      <c r="C52" s="12">
        <v>8.2964566978540581</v>
      </c>
      <c r="D52" s="13">
        <v>8.3234285182875301</v>
      </c>
      <c r="E52" s="13">
        <v>8.3803407321239192</v>
      </c>
      <c r="F52" s="13">
        <v>8.4733084222219492</v>
      </c>
      <c r="G52" s="14">
        <v>8.6118645127966928</v>
      </c>
      <c r="H52">
        <v>8.8090842684777648</v>
      </c>
      <c r="I52">
        <v>9.0810069611243698</v>
      </c>
      <c r="J52">
        <v>9.4442433411596962</v>
      </c>
      <c r="K52">
        <v>9.9099956656568295</v>
      </c>
      <c r="L52">
        <v>10.472980962430745</v>
      </c>
      <c r="M52" s="12">
        <v>11.098228307367753</v>
      </c>
      <c r="N52" s="13">
        <v>11.722161205358761</v>
      </c>
      <c r="O52" s="13">
        <v>12.292886524296959</v>
      </c>
      <c r="P52" s="13">
        <v>12.782723396740018</v>
      </c>
      <c r="Q52" s="14">
        <v>13.183490875039944</v>
      </c>
      <c r="R52">
        <v>13.498341862883127</v>
      </c>
      <c r="S52">
        <v>13.735368379720137</v>
      </c>
      <c r="T52">
        <v>13.903648312615228</v>
      </c>
      <c r="U52">
        <v>14.011088363815515</v>
      </c>
      <c r="V52">
        <v>14.063347651878995</v>
      </c>
      <c r="AS52" s="11">
        <v>2000</v>
      </c>
      <c r="AT52" t="s">
        <v>19</v>
      </c>
      <c r="AU52" s="12">
        <v>8.3130393717513815</v>
      </c>
      <c r="AV52" s="13">
        <v>8.3392971625148302</v>
      </c>
      <c r="AW52" s="13">
        <v>8.3948791072760756</v>
      </c>
      <c r="AX52" s="13">
        <v>8.486227383643552</v>
      </c>
      <c r="AY52" s="14">
        <v>8.6237875975988025</v>
      </c>
      <c r="AZ52">
        <v>8.8229358826894124</v>
      </c>
      <c r="BA52">
        <v>9.105024880746786</v>
      </c>
      <c r="BB52">
        <v>9.497749373256509</v>
      </c>
      <c r="BC52">
        <v>10.031946255355207</v>
      </c>
      <c r="BD52">
        <v>10.725734156746743</v>
      </c>
      <c r="BE52" s="12">
        <v>11.533699991557516</v>
      </c>
      <c r="BF52" s="13">
        <v>12.25296921126878</v>
      </c>
      <c r="BG52" s="13">
        <v>12.832005598857277</v>
      </c>
      <c r="BH52" s="13">
        <v>13.280243724429653</v>
      </c>
      <c r="BI52" s="14">
        <v>13.620340013749939</v>
      </c>
      <c r="BJ52">
        <v>13.87373019840488</v>
      </c>
      <c r="BK52">
        <v>14.057622607193185</v>
      </c>
      <c r="BL52">
        <v>14.184972337114127</v>
      </c>
      <c r="BM52">
        <v>14.264982510249599</v>
      </c>
      <c r="BN52">
        <v>14.303548609477993</v>
      </c>
    </row>
    <row r="53" spans="1:66">
      <c r="A53" s="11">
        <v>1000</v>
      </c>
      <c r="B53" t="s">
        <v>20</v>
      </c>
      <c r="C53">
        <v>9.2434218233317971</v>
      </c>
      <c r="D53">
        <v>9.2689979827865692</v>
      </c>
      <c r="E53">
        <v>9.3224492777783698</v>
      </c>
      <c r="F53">
        <v>9.4083755139477994</v>
      </c>
      <c r="G53">
        <v>9.5335916094140476</v>
      </c>
      <c r="H53" s="2">
        <v>9.7067452442237094</v>
      </c>
      <c r="I53" s="3">
        <v>9.9372631005157857</v>
      </c>
      <c r="J53" s="3">
        <v>10.233082500212953</v>
      </c>
      <c r="K53" s="3">
        <v>10.596669893223376</v>
      </c>
      <c r="L53" s="4">
        <v>11.019647807304946</v>
      </c>
      <c r="M53">
        <v>11.478767202519192</v>
      </c>
      <c r="N53">
        <v>11.939376397657515</v>
      </c>
      <c r="O53">
        <v>12.369795417613947</v>
      </c>
      <c r="P53">
        <v>12.749172176633165</v>
      </c>
      <c r="Q53">
        <v>13.06777395136249</v>
      </c>
      <c r="R53" s="2">
        <v>13.323904583652823</v>
      </c>
      <c r="S53" s="3">
        <v>13.520422004542226</v>
      </c>
      <c r="T53" s="3">
        <v>13.662008639400788</v>
      </c>
      <c r="U53" s="3">
        <v>13.753353587058475</v>
      </c>
      <c r="V53" s="4">
        <v>13.798061365435032</v>
      </c>
      <c r="AS53" s="11">
        <v>1000</v>
      </c>
      <c r="AT53" t="s">
        <v>20</v>
      </c>
      <c r="AU53">
        <v>9.266313224088595</v>
      </c>
      <c r="AV53">
        <v>9.2918694269892956</v>
      </c>
      <c r="AW53">
        <v>9.3455319126924508</v>
      </c>
      <c r="AX53">
        <v>9.4325253161963722</v>
      </c>
      <c r="AY53">
        <v>9.5609453473996435</v>
      </c>
      <c r="AZ53" s="2">
        <v>9.7418740098302514</v>
      </c>
      <c r="BA53" s="3">
        <v>9.9890291928006008</v>
      </c>
      <c r="BB53" s="3">
        <v>10.317051986510236</v>
      </c>
      <c r="BC53" s="3">
        <v>10.736546861149945</v>
      </c>
      <c r="BD53" s="4">
        <v>11.242795193665856</v>
      </c>
      <c r="BE53">
        <v>11.797052603582012</v>
      </c>
      <c r="BF53">
        <v>12.319181337072839</v>
      </c>
      <c r="BG53">
        <v>12.767267166160407</v>
      </c>
      <c r="BH53">
        <v>13.131680576461507</v>
      </c>
      <c r="BI53">
        <v>13.417930165914777</v>
      </c>
      <c r="BJ53" s="2">
        <v>13.636350154288293</v>
      </c>
      <c r="BK53" s="3">
        <v>13.797490109899403</v>
      </c>
      <c r="BL53" s="3">
        <v>13.910346437528966</v>
      </c>
      <c r="BM53" s="3">
        <v>13.981776589922779</v>
      </c>
      <c r="BN53" s="4">
        <v>14.01635250424288</v>
      </c>
    </row>
    <row r="54" spans="1:66" ht="15.75" thickBot="1">
      <c r="A54" s="15">
        <v>2</v>
      </c>
      <c r="B54" t="s">
        <v>21</v>
      </c>
      <c r="C54">
        <v>9.9933618163175861</v>
      </c>
      <c r="D54">
        <v>10.016398319255932</v>
      </c>
      <c r="E54">
        <v>10.064130920845525</v>
      </c>
      <c r="F54">
        <v>10.139790499028299</v>
      </c>
      <c r="G54">
        <v>10.247937576159689</v>
      </c>
      <c r="H54" s="5">
        <v>10.393933688913252</v>
      </c>
      <c r="I54" s="6">
        <v>10.582932345842245</v>
      </c>
      <c r="J54" s="6">
        <v>10.818199091789404</v>
      </c>
      <c r="K54" s="6">
        <v>11.098761698991456</v>
      </c>
      <c r="L54" s="7">
        <v>11.416956341032449</v>
      </c>
      <c r="M54">
        <v>11.757397364747838</v>
      </c>
      <c r="N54">
        <v>12.099454579275253</v>
      </c>
      <c r="O54">
        <v>12.423236760071013</v>
      </c>
      <c r="P54">
        <v>12.713914245137701</v>
      </c>
      <c r="Q54">
        <v>12.962872834717604</v>
      </c>
      <c r="R54" s="5">
        <v>13.166749367079209</v>
      </c>
      <c r="S54" s="6">
        <v>13.325695607844498</v>
      </c>
      <c r="T54" s="6">
        <v>13.441691062568745</v>
      </c>
      <c r="U54" s="6">
        <v>13.517226824604569</v>
      </c>
      <c r="V54" s="7">
        <v>13.554406486311846</v>
      </c>
      <c r="AS54" s="15">
        <v>2</v>
      </c>
      <c r="AT54" t="s">
        <v>21</v>
      </c>
      <c r="AU54">
        <v>10.022162437386228</v>
      </c>
      <c r="AV54">
        <v>10.045702075419374</v>
      </c>
      <c r="AW54">
        <v>10.094732602898988</v>
      </c>
      <c r="AX54">
        <v>10.173146322906703</v>
      </c>
      <c r="AY54">
        <v>10.28669019682799</v>
      </c>
      <c r="AZ54" s="5">
        <v>10.442643083059439</v>
      </c>
      <c r="BA54" s="6">
        <v>10.6489452688757</v>
      </c>
      <c r="BB54" s="6">
        <v>10.912252766785031</v>
      </c>
      <c r="BC54" s="6">
        <v>11.234220819121134</v>
      </c>
      <c r="BD54" s="7">
        <v>11.605742417293497</v>
      </c>
      <c r="BE54">
        <v>12.00140873636637</v>
      </c>
      <c r="BF54">
        <v>12.383014438638444</v>
      </c>
      <c r="BG54">
        <v>12.723410468670499</v>
      </c>
      <c r="BH54">
        <v>13.010635278769927</v>
      </c>
      <c r="BI54">
        <v>13.243170036420429</v>
      </c>
      <c r="BJ54" s="5">
        <v>13.424780989370925</v>
      </c>
      <c r="BK54" s="6">
        <v>13.561109418248998</v>
      </c>
      <c r="BL54" s="6">
        <v>13.657789248420919</v>
      </c>
      <c r="BM54" s="6">
        <v>13.719499789284306</v>
      </c>
      <c r="BN54" s="7">
        <v>13.749517494478434</v>
      </c>
    </row>
    <row r="55" spans="1:66" ht="15.75" thickBot="1">
      <c r="A55" s="9">
        <v>1</v>
      </c>
      <c r="B55" t="s">
        <v>22</v>
      </c>
      <c r="C55">
        <v>10.565883454922137</v>
      </c>
      <c r="D55">
        <v>10.585854392706811</v>
      </c>
      <c r="E55">
        <v>10.626927004289778</v>
      </c>
      <c r="F55">
        <v>10.691245252977971</v>
      </c>
      <c r="G55">
        <v>10.781693828087098</v>
      </c>
      <c r="H55" s="5">
        <v>10.901402557874748</v>
      </c>
      <c r="I55" s="6">
        <v>11.052952116025843</v>
      </c>
      <c r="J55" s="6">
        <v>11.237254850961241</v>
      </c>
      <c r="K55" s="6">
        <v>11.452240937812443</v>
      </c>
      <c r="L55" s="7">
        <v>11.691771059203761</v>
      </c>
      <c r="M55">
        <v>11.945513282627672</v>
      </c>
      <c r="N55">
        <v>12.200456552456021</v>
      </c>
      <c r="O55">
        <v>12.443728049344635</v>
      </c>
      <c r="P55">
        <v>12.664947986806956</v>
      </c>
      <c r="Q55">
        <v>12.85723302512312</v>
      </c>
      <c r="R55" s="5">
        <v>13.017017392682348</v>
      </c>
      <c r="S55" s="6">
        <v>13.143239106750736</v>
      </c>
      <c r="T55" s="6">
        <v>13.23636056808064</v>
      </c>
      <c r="U55" s="6">
        <v>13.297492864712034</v>
      </c>
      <c r="V55" s="7">
        <v>13.327732715225597</v>
      </c>
      <c r="AS55" s="9">
        <v>1</v>
      </c>
      <c r="AT55" t="s">
        <v>22</v>
      </c>
      <c r="AU55">
        <v>10.59966674185948</v>
      </c>
      <c r="AV55">
        <v>10.620459619059783</v>
      </c>
      <c r="AW55">
        <v>10.663439042216902</v>
      </c>
      <c r="AX55">
        <v>10.731309890807939</v>
      </c>
      <c r="AY55">
        <v>10.827871082872457</v>
      </c>
      <c r="AZ55" s="5">
        <v>10.957551718844984</v>
      </c>
      <c r="BA55" s="6">
        <v>11.124523894164561</v>
      </c>
      <c r="BB55" s="6">
        <v>11.331180848559855</v>
      </c>
      <c r="BC55" s="6">
        <v>11.575880207990224</v>
      </c>
      <c r="BD55" s="7">
        <v>11.850367031681952</v>
      </c>
      <c r="BE55">
        <v>12.138519282280525</v>
      </c>
      <c r="BF55">
        <v>12.419489037032934</v>
      </c>
      <c r="BG55">
        <v>12.676156383481842</v>
      </c>
      <c r="BH55">
        <v>12.898565776105904</v>
      </c>
      <c r="BI55">
        <v>13.083086705960058</v>
      </c>
      <c r="BJ55" s="5">
        <v>13.23019764837418</v>
      </c>
      <c r="BK55" s="6">
        <v>13.342453654935795</v>
      </c>
      <c r="BL55" s="6">
        <v>13.423053076811962</v>
      </c>
      <c r="BM55" s="6">
        <v>13.474945026808108</v>
      </c>
      <c r="BN55" s="7">
        <v>13.500315505580295</v>
      </c>
    </row>
    <row r="56" spans="1:66" ht="15.75" thickBot="1">
      <c r="A56" s="16">
        <v>0</v>
      </c>
      <c r="B56" t="s">
        <v>23</v>
      </c>
      <c r="C56">
        <v>10.981746854145237</v>
      </c>
      <c r="D56">
        <v>10.998599064553117</v>
      </c>
      <c r="E56">
        <v>11.033036298949966</v>
      </c>
      <c r="F56">
        <v>11.086411044694259</v>
      </c>
      <c r="G56">
        <v>11.160452165820438</v>
      </c>
      <c r="H56" s="5">
        <v>11.256865650857288</v>
      </c>
      <c r="I56" s="6">
        <v>11.376764800298561</v>
      </c>
      <c r="J56" s="6">
        <v>11.519962342755271</v>
      </c>
      <c r="K56" s="6">
        <v>11.684252466903159</v>
      </c>
      <c r="L56" s="7">
        <v>11.864939704447471</v>
      </c>
      <c r="M56">
        <v>12.054951650075967</v>
      </c>
      <c r="N56">
        <v>12.245741655716136</v>
      </c>
      <c r="O56">
        <v>12.428742348223031</v>
      </c>
      <c r="P56">
        <v>12.596678970339582</v>
      </c>
      <c r="Q56">
        <v>12.744280659150306</v>
      </c>
      <c r="R56" s="5">
        <v>12.868353167236439</v>
      </c>
      <c r="S56" s="6">
        <v>12.967419617925337</v>
      </c>
      <c r="T56" s="6">
        <v>13.041173426383404</v>
      </c>
      <c r="U56" s="6">
        <v>13.089924721311963</v>
      </c>
      <c r="V56" s="7">
        <v>13.114143243798551</v>
      </c>
      <c r="AS56" s="16">
        <v>0.1</v>
      </c>
      <c r="AT56" t="s">
        <v>23</v>
      </c>
      <c r="AU56">
        <v>11.019264531706725</v>
      </c>
      <c r="AV56">
        <v>11.037083308507336</v>
      </c>
      <c r="AW56">
        <v>11.07365976846946</v>
      </c>
      <c r="AX56">
        <v>11.130765109945827</v>
      </c>
      <c r="AY56">
        <v>11.210757955200018</v>
      </c>
      <c r="AZ56" s="5">
        <v>11.316141311337915</v>
      </c>
      <c r="BA56" s="6">
        <v>11.448847984165127</v>
      </c>
      <c r="BB56" s="6">
        <v>11.609212594011892</v>
      </c>
      <c r="BC56" s="6">
        <v>11.794723153298371</v>
      </c>
      <c r="BD56" s="7">
        <v>11.998952173442705</v>
      </c>
      <c r="BE56">
        <v>12.211506594073654</v>
      </c>
      <c r="BF56">
        <v>12.419943714405365</v>
      </c>
      <c r="BG56">
        <v>12.6132788061559</v>
      </c>
      <c r="BH56">
        <v>12.784048883028717</v>
      </c>
      <c r="BI56">
        <v>12.928485764916935</v>
      </c>
      <c r="BJ56" s="5">
        <v>13.045661037541958</v>
      </c>
      <c r="BK56" s="6">
        <v>13.136390362889346</v>
      </c>
      <c r="BL56" s="6">
        <v>13.202285285347649</v>
      </c>
      <c r="BM56" s="6">
        <v>13.245060090464916</v>
      </c>
      <c r="BN56" s="7">
        <v>13.266076521603972</v>
      </c>
    </row>
    <row r="57" spans="1:66" ht="15.75" thickBot="1">
      <c r="A57" s="16">
        <v>0</v>
      </c>
      <c r="B57" t="s">
        <v>24</v>
      </c>
      <c r="C57">
        <v>11.261114934474319</v>
      </c>
      <c r="D57">
        <v>11.275116657169887</v>
      </c>
      <c r="E57">
        <v>11.303574555669494</v>
      </c>
      <c r="F57">
        <v>11.347302337349756</v>
      </c>
      <c r="G57">
        <v>11.407277826561595</v>
      </c>
      <c r="H57" s="12">
        <v>11.48434464876104</v>
      </c>
      <c r="I57" s="13">
        <v>11.578821941857599</v>
      </c>
      <c r="J57" s="13">
        <v>11.690066379688954</v>
      </c>
      <c r="K57" s="13">
        <v>11.816081550717612</v>
      </c>
      <c r="L57" s="14">
        <v>11.953320089970886</v>
      </c>
      <c r="M57">
        <v>12.096829721142573</v>
      </c>
      <c r="N57">
        <v>12.240799332370408</v>
      </c>
      <c r="O57">
        <v>12.37936330578108</v>
      </c>
      <c r="P57">
        <v>12.507360431468753</v>
      </c>
      <c r="Q57">
        <v>12.620809504101555</v>
      </c>
      <c r="R57" s="12">
        <v>12.717038677653418</v>
      </c>
      <c r="S57" s="13">
        <v>12.794540201361681</v>
      </c>
      <c r="T57" s="13">
        <v>12.852672080173852</v>
      </c>
      <c r="U57" s="13">
        <v>12.891318282645278</v>
      </c>
      <c r="V57" s="14">
        <v>12.910586027988261</v>
      </c>
      <c r="AS57" s="16">
        <v>0.1</v>
      </c>
      <c r="AT57" t="s">
        <v>24</v>
      </c>
      <c r="AU57">
        <v>11.300970691758407</v>
      </c>
      <c r="AV57">
        <v>11.315963186341271</v>
      </c>
      <c r="AW57">
        <v>11.346550211531165</v>
      </c>
      <c r="AX57">
        <v>11.393832657534912</v>
      </c>
      <c r="AY57">
        <v>11.459189292023874</v>
      </c>
      <c r="AZ57" s="12">
        <v>11.543914984043624</v>
      </c>
      <c r="BA57" s="13">
        <v>11.648702993643717</v>
      </c>
      <c r="BB57" s="13">
        <v>11.772996681501347</v>
      </c>
      <c r="BC57" s="13">
        <v>11.914328067446775</v>
      </c>
      <c r="BD57" s="14">
        <v>12.067903880205606</v>
      </c>
      <c r="BE57">
        <v>12.226818989892934</v>
      </c>
      <c r="BF57">
        <v>12.383158879761092</v>
      </c>
      <c r="BG57">
        <v>12.529656968329904</v>
      </c>
      <c r="BH57">
        <v>12.660875103056418</v>
      </c>
      <c r="BI57">
        <v>12.773540816393965</v>
      </c>
      <c r="BJ57" s="12">
        <v>12.86626110043647</v>
      </c>
      <c r="BK57" s="13">
        <v>12.938962054316642</v>
      </c>
      <c r="BL57" s="13">
        <v>12.992303275726679</v>
      </c>
      <c r="BM57" s="13">
        <v>13.027187975800906</v>
      </c>
      <c r="BN57" s="14">
        <v>13.044405723564054</v>
      </c>
    </row>
    <row r="58" spans="1:66">
      <c r="A58" s="16">
        <v>0</v>
      </c>
      <c r="B58" t="s">
        <v>25</v>
      </c>
      <c r="C58">
        <v>11.422320347513292</v>
      </c>
      <c r="D58">
        <v>11.433933371956329</v>
      </c>
      <c r="E58">
        <v>11.45743203177417</v>
      </c>
      <c r="F58">
        <v>11.49328617533042</v>
      </c>
      <c r="G58">
        <v>11.542013617129653</v>
      </c>
      <c r="H58">
        <v>11.603963778693402</v>
      </c>
      <c r="I58">
        <v>11.679053478786559</v>
      </c>
      <c r="J58">
        <v>11.766494705443364</v>
      </c>
      <c r="K58">
        <v>11.864578930737094</v>
      </c>
      <c r="L58">
        <v>11.970598855704338</v>
      </c>
      <c r="M58">
        <v>12.080975759581749</v>
      </c>
      <c r="N58">
        <v>12.191601940568217</v>
      </c>
      <c r="O58">
        <v>12.29831585980374</v>
      </c>
      <c r="P58">
        <v>12.397362009260219</v>
      </c>
      <c r="Q58">
        <v>12.485708438205569</v>
      </c>
      <c r="R58">
        <v>12.561170741776085</v>
      </c>
      <c r="S58">
        <v>12.622363482951622</v>
      </c>
      <c r="T58">
        <v>12.668538911492764</v>
      </c>
      <c r="U58">
        <v>12.699379734780965</v>
      </c>
      <c r="V58">
        <v>12.714801280472331</v>
      </c>
      <c r="AS58" s="16">
        <v>0</v>
      </c>
      <c r="AT58" t="s">
        <v>25</v>
      </c>
      <c r="AU58">
        <v>11.463091296815936</v>
      </c>
      <c r="AV58">
        <v>11.475651579862509</v>
      </c>
      <c r="AW58">
        <v>11.501144852481364</v>
      </c>
      <c r="AX58">
        <v>11.540227817057037</v>
      </c>
      <c r="AY58">
        <v>11.59365997858632</v>
      </c>
      <c r="AZ58">
        <v>11.662027824689702</v>
      </c>
      <c r="BA58">
        <v>11.745385546916674</v>
      </c>
      <c r="BB58">
        <v>11.842854923158928</v>
      </c>
      <c r="BC58">
        <v>11.952278336156022</v>
      </c>
      <c r="BD58">
        <v>12.070075302957973</v>
      </c>
      <c r="BE58">
        <v>12.19146641038002</v>
      </c>
      <c r="BF58">
        <v>12.311121222590453</v>
      </c>
      <c r="BG58">
        <v>12.424031221803585</v>
      </c>
      <c r="BH58">
        <v>12.526201224425913</v>
      </c>
      <c r="BI58">
        <v>12.614945005122287</v>
      </c>
      <c r="BJ58">
        <v>12.688820135269578</v>
      </c>
      <c r="BK58">
        <v>12.747348127155522</v>
      </c>
      <c r="BL58">
        <v>12.79066125086139</v>
      </c>
      <c r="BM58">
        <v>12.819169546924424</v>
      </c>
      <c r="BN58">
        <v>12.833295673019602</v>
      </c>
    </row>
    <row r="59" spans="1:66" ht="15.75" thickBot="1">
      <c r="A59" s="15">
        <v>0</v>
      </c>
      <c r="B59" t="s">
        <v>26</v>
      </c>
      <c r="C59">
        <v>11.481066928408429</v>
      </c>
      <c r="D59">
        <v>11.490851059481843</v>
      </c>
      <c r="E59">
        <v>11.510583419232903</v>
      </c>
      <c r="F59">
        <v>11.540532876305466</v>
      </c>
      <c r="G59">
        <v>11.580958478777868</v>
      </c>
      <c r="H59">
        <v>11.631949865483303</v>
      </c>
      <c r="I59">
        <v>11.693242617420037</v>
      </c>
      <c r="J59">
        <v>11.764041004351355</v>
      </c>
      <c r="K59">
        <v>11.842892117237193</v>
      </c>
      <c r="L59">
        <v>11.92765834879283</v>
      </c>
      <c r="M59">
        <v>12.015620472487491</v>
      </c>
      <c r="N59">
        <v>12.103707385710111</v>
      </c>
      <c r="O59">
        <v>12.18880186847181</v>
      </c>
      <c r="P59">
        <v>12.268041156205728</v>
      </c>
      <c r="Q59">
        <v>12.339038694486336</v>
      </c>
      <c r="R59">
        <v>12.39998970162495</v>
      </c>
      <c r="S59">
        <v>12.44966367269642</v>
      </c>
      <c r="T59">
        <v>12.487314494659165</v>
      </c>
      <c r="U59">
        <v>12.512549386704855</v>
      </c>
      <c r="V59">
        <v>12.525195674292032</v>
      </c>
      <c r="AS59" s="15">
        <v>0</v>
      </c>
      <c r="AT59" t="s">
        <v>26</v>
      </c>
      <c r="AU59">
        <v>11.521375542966048</v>
      </c>
      <c r="AV59">
        <v>11.53203627406053</v>
      </c>
      <c r="AW59">
        <v>11.553589452851655</v>
      </c>
      <c r="AX59">
        <v>11.586425052343234</v>
      </c>
      <c r="AY59">
        <v>11.630946243476984</v>
      </c>
      <c r="AZ59">
        <v>11.687360250645952</v>
      </c>
      <c r="BA59">
        <v>11.755425404084731</v>
      </c>
      <c r="BB59">
        <v>11.834196021510319</v>
      </c>
      <c r="BC59">
        <v>11.921833088007011</v>
      </c>
      <c r="BD59">
        <v>12.015566828422237</v>
      </c>
      <c r="BE59">
        <v>12.111882614357857</v>
      </c>
      <c r="BF59">
        <v>12.206930114421612</v>
      </c>
      <c r="BG59">
        <v>12.297039964855806</v>
      </c>
      <c r="BH59">
        <v>12.379159274117267</v>
      </c>
      <c r="BI59">
        <v>12.451082211858273</v>
      </c>
      <c r="BJ59">
        <v>12.51146362243604</v>
      </c>
      <c r="BK59">
        <v>12.559676244534254</v>
      </c>
      <c r="BL59">
        <v>12.595591078783979</v>
      </c>
      <c r="BM59">
        <v>12.619347218671496</v>
      </c>
      <c r="BN59">
        <v>12.631154763953614</v>
      </c>
    </row>
    <row r="60" spans="1:66">
      <c r="A60">
        <v>0.04</v>
      </c>
      <c r="B60" t="s">
        <v>27</v>
      </c>
      <c r="C60">
        <v>11.449981563663282</v>
      </c>
      <c r="D60">
        <v>11.458528657773549</v>
      </c>
      <c r="E60">
        <v>11.475733817143398</v>
      </c>
      <c r="F60">
        <v>11.501769773416795</v>
      </c>
      <c r="G60">
        <v>11.536777338721425</v>
      </c>
      <c r="H60">
        <v>11.580738012603099</v>
      </c>
      <c r="I60">
        <v>11.633331423890871</v>
      </c>
      <c r="J60">
        <v>11.693804667517821</v>
      </c>
      <c r="K60">
        <v>11.760886650868597</v>
      </c>
      <c r="L60">
        <v>11.832779204101008</v>
      </c>
      <c r="M60">
        <v>11.907243362786017</v>
      </c>
      <c r="N60">
        <v>11.981773862948788</v>
      </c>
      <c r="O60">
        <v>12.053825786595318</v>
      </c>
      <c r="P60">
        <v>12.121039216753363</v>
      </c>
      <c r="Q60">
        <v>12.181411367150398</v>
      </c>
      <c r="R60">
        <v>12.233387209333971</v>
      </c>
      <c r="S60">
        <v>12.275866404453389</v>
      </c>
      <c r="T60">
        <v>12.308145212685135</v>
      </c>
      <c r="U60">
        <v>12.329822451423508</v>
      </c>
      <c r="V60">
        <v>12.340699531241532</v>
      </c>
      <c r="AS60">
        <v>0.04</v>
      </c>
      <c r="AT60" t="s">
        <v>27</v>
      </c>
      <c r="AU60">
        <v>11.488530464733071</v>
      </c>
      <c r="AV60">
        <v>11.497882048539896</v>
      </c>
      <c r="AW60">
        <v>11.516746254727543</v>
      </c>
      <c r="AX60">
        <v>11.545382608676874</v>
      </c>
      <c r="AY60">
        <v>11.584027988487282</v>
      </c>
      <c r="AZ60">
        <v>11.632727536627838</v>
      </c>
      <c r="BA60">
        <v>11.691139422421909</v>
      </c>
      <c r="BB60">
        <v>11.758350570373555</v>
      </c>
      <c r="BC60">
        <v>11.832755391705568</v>
      </c>
      <c r="BD60">
        <v>11.912054033405417</v>
      </c>
      <c r="BE60">
        <v>11.993407257216969</v>
      </c>
      <c r="BF60">
        <v>12.073734862036169</v>
      </c>
      <c r="BG60">
        <v>12.150079795572452</v>
      </c>
      <c r="BH60">
        <v>12.219925244118693</v>
      </c>
      <c r="BI60">
        <v>12.281381735679165</v>
      </c>
      <c r="BJ60">
        <v>12.333223255594637</v>
      </c>
      <c r="BK60">
        <v>12.37480185534571</v>
      </c>
      <c r="BL60">
        <v>12.405892165515477</v>
      </c>
      <c r="BM60">
        <v>12.426515991866472</v>
      </c>
      <c r="BN60">
        <v>12.436784913972158</v>
      </c>
    </row>
    <row r="61" spans="1:66">
      <c r="A61" s="9">
        <v>0</v>
      </c>
      <c r="B61" t="s">
        <v>28</v>
      </c>
      <c r="C61">
        <v>10</v>
      </c>
      <c r="D61">
        <v>10</v>
      </c>
      <c r="E61">
        <v>10</v>
      </c>
      <c r="F61">
        <v>10</v>
      </c>
      <c r="G61">
        <v>10</v>
      </c>
      <c r="H61">
        <v>10</v>
      </c>
      <c r="I61">
        <v>10</v>
      </c>
      <c r="J61">
        <v>10</v>
      </c>
      <c r="K61">
        <v>10</v>
      </c>
      <c r="L61">
        <v>10</v>
      </c>
      <c r="M61">
        <v>10</v>
      </c>
      <c r="N61">
        <v>10</v>
      </c>
      <c r="O61">
        <v>10</v>
      </c>
      <c r="P61">
        <v>10</v>
      </c>
      <c r="Q61">
        <v>10</v>
      </c>
      <c r="R61">
        <v>10</v>
      </c>
      <c r="S61">
        <v>10</v>
      </c>
      <c r="T61">
        <v>10</v>
      </c>
      <c r="U61">
        <v>10</v>
      </c>
      <c r="V61">
        <v>10</v>
      </c>
      <c r="AS61" s="9">
        <v>0</v>
      </c>
      <c r="AT61" t="s">
        <v>28</v>
      </c>
      <c r="AU61">
        <v>10</v>
      </c>
      <c r="AV61">
        <v>10</v>
      </c>
      <c r="AW61">
        <v>10</v>
      </c>
      <c r="AX61">
        <v>10</v>
      </c>
      <c r="AY61">
        <v>10</v>
      </c>
      <c r="AZ61">
        <v>10</v>
      </c>
      <c r="BA61">
        <v>10</v>
      </c>
      <c r="BB61">
        <v>10</v>
      </c>
      <c r="BC61">
        <v>10</v>
      </c>
      <c r="BD61">
        <v>10</v>
      </c>
      <c r="BE61">
        <v>10</v>
      </c>
      <c r="BF61">
        <v>10</v>
      </c>
      <c r="BG61">
        <v>10</v>
      </c>
      <c r="BH61">
        <v>10</v>
      </c>
      <c r="BI61">
        <v>10</v>
      </c>
      <c r="BJ61">
        <v>10</v>
      </c>
      <c r="BK61">
        <v>10</v>
      </c>
      <c r="BL61">
        <v>10</v>
      </c>
      <c r="BM61">
        <v>10</v>
      </c>
      <c r="BN61">
        <v>10</v>
      </c>
    </row>
    <row r="62" spans="1:66">
      <c r="A62" s="9">
        <v>0.1</v>
      </c>
      <c r="B62" t="s">
        <v>29</v>
      </c>
      <c r="C62">
        <v>-4.75</v>
      </c>
      <c r="D62">
        <v>-4.25</v>
      </c>
      <c r="E62">
        <v>-3.75</v>
      </c>
      <c r="F62">
        <v>-3.25</v>
      </c>
      <c r="G62">
        <v>-2.75</v>
      </c>
      <c r="H62">
        <v>-2.25</v>
      </c>
      <c r="I62">
        <v>-1.75</v>
      </c>
      <c r="J62">
        <v>-1.25</v>
      </c>
      <c r="K62">
        <v>-0.75</v>
      </c>
      <c r="L62">
        <v>-0.25</v>
      </c>
      <c r="M62" s="6">
        <v>0.25</v>
      </c>
      <c r="N62">
        <v>0.75</v>
      </c>
      <c r="O62">
        <v>1.25</v>
      </c>
      <c r="P62">
        <v>1.75</v>
      </c>
      <c r="Q62">
        <v>2.25</v>
      </c>
      <c r="R62">
        <v>2.75</v>
      </c>
      <c r="S62">
        <v>3.25</v>
      </c>
      <c r="T62">
        <v>3.75</v>
      </c>
      <c r="U62">
        <v>4.25</v>
      </c>
      <c r="V62">
        <v>4.75</v>
      </c>
      <c r="AS62" s="9">
        <v>0.1</v>
      </c>
      <c r="AT62" t="s">
        <v>29</v>
      </c>
      <c r="AU62">
        <v>-4.75</v>
      </c>
      <c r="AV62">
        <v>-4.25</v>
      </c>
      <c r="AW62">
        <v>-3.75</v>
      </c>
      <c r="AX62">
        <v>-3.25</v>
      </c>
      <c r="AY62">
        <v>-2.75</v>
      </c>
      <c r="AZ62">
        <v>-2.25</v>
      </c>
      <c r="BA62">
        <v>-1.75</v>
      </c>
      <c r="BB62">
        <v>-1.25</v>
      </c>
      <c r="BC62">
        <v>-0.75</v>
      </c>
      <c r="BD62">
        <v>-0.25</v>
      </c>
      <c r="BE62" s="6">
        <v>0.25</v>
      </c>
      <c r="BF62">
        <v>0.75</v>
      </c>
      <c r="BG62">
        <v>1.25</v>
      </c>
      <c r="BH62">
        <v>1.75</v>
      </c>
      <c r="BI62">
        <v>2.25</v>
      </c>
      <c r="BJ62">
        <v>2.75</v>
      </c>
      <c r="BK62">
        <v>3.25</v>
      </c>
      <c r="BL62">
        <v>3.75</v>
      </c>
      <c r="BM62">
        <v>4.25</v>
      </c>
      <c r="BN62">
        <v>4.75</v>
      </c>
    </row>
    <row r="63" spans="1:66">
      <c r="B63" t="s">
        <v>0</v>
      </c>
      <c r="C63" s="6">
        <v>-7.9778745513562122</v>
      </c>
      <c r="D63" s="6">
        <v>-8.0167360268020982</v>
      </c>
      <c r="E63" s="6">
        <v>-8.1018472127904886</v>
      </c>
      <c r="F63" s="6">
        <v>-8.2503145620250908</v>
      </c>
      <c r="G63" s="6">
        <v>-8.4950268736805743</v>
      </c>
      <c r="H63" s="6">
        <v>-8.8986716873564351</v>
      </c>
      <c r="I63" s="6">
        <v>-9.587607330082621</v>
      </c>
      <c r="J63" s="6">
        <v>-10.841494014896645</v>
      </c>
      <c r="K63" s="6">
        <v>-13.356786591630383</v>
      </c>
      <c r="L63" s="6">
        <v>-19.106530401753052</v>
      </c>
      <c r="M63" s="6">
        <v>4.2120596653644817</v>
      </c>
      <c r="N63" s="6">
        <v>3.363239255407882</v>
      </c>
      <c r="O63" s="6">
        <v>2.8204029509421149</v>
      </c>
      <c r="P63" s="6">
        <v>2.4539045129830783</v>
      </c>
      <c r="Q63" s="6">
        <v>2.1994709710668099</v>
      </c>
      <c r="R63" s="6">
        <v>2.0212113012259478</v>
      </c>
      <c r="S63" s="6">
        <v>1.8973881377277415</v>
      </c>
      <c r="T63" s="6">
        <v>1.8142528248373131</v>
      </c>
      <c r="U63" s="6">
        <v>1.7630936508455834</v>
      </c>
      <c r="V63" s="6">
        <v>1.7387273104713046</v>
      </c>
      <c r="AT63" t="s">
        <v>0</v>
      </c>
      <c r="AU63" s="6">
        <v>-7.9803158427067196</v>
      </c>
      <c r="AV63" s="6">
        <v>-8.0143665055822435</v>
      </c>
      <c r="AW63" s="6">
        <v>-8.0878938609361306</v>
      </c>
      <c r="AX63" s="6">
        <v>-8.2128124467847918</v>
      </c>
      <c r="AY63" s="6">
        <v>-8.4099008884766704</v>
      </c>
      <c r="AZ63" s="6">
        <v>-8.7130206674140069</v>
      </c>
      <c r="BA63" s="6">
        <v>-9.1760679660443127</v>
      </c>
      <c r="BB63" s="6">
        <v>-9.884520459689778</v>
      </c>
      <c r="BC63" s="6">
        <v>-10.979718214919398</v>
      </c>
      <c r="BD63" s="6">
        <v>-12.748698841257223</v>
      </c>
      <c r="BE63" s="6">
        <v>2.7410260632275527</v>
      </c>
      <c r="BF63" s="6">
        <v>2.4671148223892425</v>
      </c>
      <c r="BG63" s="6">
        <v>2.2384570288990324</v>
      </c>
      <c r="BH63" s="6">
        <v>2.0567605173038537</v>
      </c>
      <c r="BI63" s="6">
        <v>1.9175277093957892</v>
      </c>
      <c r="BJ63" s="6">
        <v>1.8138657477761577</v>
      </c>
      <c r="BK63" s="6">
        <v>1.7390797647448064</v>
      </c>
      <c r="BL63" s="6">
        <v>1.6876724697658148</v>
      </c>
      <c r="BM63" s="6">
        <v>1.6555884409940624</v>
      </c>
      <c r="BN63" s="6">
        <v>1.6401923932344518</v>
      </c>
    </row>
    <row r="64" spans="1:66">
      <c r="A64" s="17">
        <v>9.5238095238095233E-2</v>
      </c>
      <c r="B64">
        <v>9.5238095238095233E-2</v>
      </c>
      <c r="C64" s="6"/>
      <c r="D64" t="s">
        <v>30</v>
      </c>
      <c r="G64" s="6"/>
      <c r="I64" s="6">
        <v>12.636095588866768</v>
      </c>
      <c r="K64">
        <v>11.88888030697211</v>
      </c>
      <c r="M64">
        <v>19.361033125918667</v>
      </c>
      <c r="N64">
        <v>16.343093266623551</v>
      </c>
      <c r="O64">
        <v>14.324193722179485</v>
      </c>
      <c r="P64">
        <v>12.896676148637612</v>
      </c>
      <c r="Q64">
        <v>11.859584773405434</v>
      </c>
      <c r="R64">
        <v>11.10100336557363</v>
      </c>
      <c r="S64">
        <v>10.553101502962768</v>
      </c>
      <c r="T64">
        <v>10.17283464685751</v>
      </c>
      <c r="U64">
        <v>9.9328031120442475</v>
      </c>
      <c r="V64">
        <v>9.8166322244647599</v>
      </c>
      <c r="AS64" s="17">
        <v>9.5238095238095233E-2</v>
      </c>
      <c r="AT64">
        <v>9.5238095238095233E-2</v>
      </c>
      <c r="AU64" s="6"/>
      <c r="AV64" t="s">
        <v>30</v>
      </c>
      <c r="AY64" s="6"/>
      <c r="BA64" s="6">
        <v>10.818808405440791</v>
      </c>
      <c r="BC64">
        <v>10.473368677919581</v>
      </c>
      <c r="BE64">
        <v>13.927765953131679</v>
      </c>
      <c r="BF64">
        <v>12.881978094084497</v>
      </c>
      <c r="BG64">
        <v>11.954713648259645</v>
      </c>
      <c r="BH64">
        <v>11.178775816509701</v>
      </c>
      <c r="BI64">
        <v>10.554912936104561</v>
      </c>
      <c r="BJ64">
        <v>10.069039927008667</v>
      </c>
      <c r="BK64">
        <v>9.7038687616246602</v>
      </c>
      <c r="BL64">
        <v>9.443915353847629</v>
      </c>
      <c r="BM64">
        <v>9.2772374977783887</v>
      </c>
      <c r="BN64">
        <v>9.1958760660584815</v>
      </c>
    </row>
    <row r="65" spans="1:66">
      <c r="A65">
        <v>0</v>
      </c>
      <c r="B65" t="s">
        <v>31</v>
      </c>
      <c r="C65" s="6"/>
      <c r="D65" t="s">
        <v>32</v>
      </c>
      <c r="F65" s="6"/>
      <c r="G65" s="6"/>
      <c r="H65" s="6"/>
      <c r="I65" s="6"/>
      <c r="J65" s="6"/>
      <c r="K65" s="6"/>
      <c r="L65" s="6"/>
      <c r="M65">
        <v>25.146814613194845</v>
      </c>
      <c r="N65">
        <v>22.518056120489089</v>
      </c>
      <c r="O65">
        <v>20.742280030276824</v>
      </c>
      <c r="P65">
        <v>19.467978468372124</v>
      </c>
      <c r="Q65">
        <v>18.525356990964209</v>
      </c>
      <c r="R65">
        <v>17.822384878519419</v>
      </c>
      <c r="S65">
        <v>17.304970459778801</v>
      </c>
      <c r="T65">
        <v>16.939818321341573</v>
      </c>
      <c r="U65">
        <v>16.706298130599546</v>
      </c>
      <c r="V65">
        <v>16.592335932437955</v>
      </c>
      <c r="AS65">
        <v>0</v>
      </c>
      <c r="AT65" t="s">
        <v>31</v>
      </c>
      <c r="AU65" s="6"/>
      <c r="AV65" t="s">
        <v>32</v>
      </c>
      <c r="AX65" s="6"/>
      <c r="AY65" s="6"/>
      <c r="AZ65" s="6"/>
      <c r="BA65" s="6"/>
      <c r="BB65" s="6"/>
      <c r="BC65" s="6"/>
      <c r="BD65" s="6"/>
      <c r="BE65">
        <v>20.246757267766277</v>
      </c>
      <c r="BF65">
        <v>19.306180327848519</v>
      </c>
      <c r="BG65">
        <v>18.451630867136807</v>
      </c>
      <c r="BH65">
        <v>17.718531469621361</v>
      </c>
      <c r="BI65">
        <v>17.113898205652891</v>
      </c>
      <c r="BJ65">
        <v>16.631032516375075</v>
      </c>
      <c r="BK65">
        <v>16.259568463036761</v>
      </c>
      <c r="BL65">
        <v>15.989792821585382</v>
      </c>
      <c r="BM65">
        <v>15.81413843203072</v>
      </c>
      <c r="BN65">
        <v>15.727561819529143</v>
      </c>
    </row>
    <row r="66" spans="1:66" ht="15.75" thickBot="1"/>
    <row r="67" spans="1:66">
      <c r="AS67">
        <v>10</v>
      </c>
      <c r="AT67" t="s">
        <v>15</v>
      </c>
      <c r="AU67" s="2">
        <v>0.33751718016081966</v>
      </c>
      <c r="AV67" s="3">
        <v>0.33751718016081966</v>
      </c>
      <c r="AW67" s="3">
        <v>0.33751718016081966</v>
      </c>
      <c r="AX67" s="3">
        <v>0.33751718016081966</v>
      </c>
      <c r="AY67" s="4">
        <v>0.33751718016081966</v>
      </c>
      <c r="AZ67">
        <v>0.33751718016081966</v>
      </c>
      <c r="BA67">
        <v>0.33751718016081966</v>
      </c>
      <c r="BB67">
        <v>0.33751718016081966</v>
      </c>
      <c r="BC67">
        <v>0.33751718016081966</v>
      </c>
      <c r="BD67">
        <v>0.33751718016081966</v>
      </c>
      <c r="BE67" s="2">
        <v>20</v>
      </c>
      <c r="BF67" s="3">
        <v>20</v>
      </c>
      <c r="BG67" s="3">
        <v>20</v>
      </c>
      <c r="BH67" s="3">
        <v>20</v>
      </c>
      <c r="BI67" s="4">
        <v>20</v>
      </c>
      <c r="BJ67">
        <v>20</v>
      </c>
      <c r="BK67">
        <v>20</v>
      </c>
      <c r="BL67">
        <v>20</v>
      </c>
      <c r="BM67">
        <v>20</v>
      </c>
      <c r="BN67">
        <v>20</v>
      </c>
    </row>
    <row r="68" spans="1:66" ht="15.75" thickBot="1">
      <c r="AS68">
        <v>6.5</v>
      </c>
      <c r="AT68" t="s">
        <v>16</v>
      </c>
      <c r="AU68" s="5">
        <v>2.1924440550947573</v>
      </c>
      <c r="AV68" s="6">
        <v>2.195939944103686</v>
      </c>
      <c r="AW68" s="6">
        <v>2.2038372370925359</v>
      </c>
      <c r="AX68" s="6">
        <v>2.2181282217738758</v>
      </c>
      <c r="AY68" s="7">
        <v>2.242298597616355</v>
      </c>
      <c r="AZ68">
        <v>2.282054713343014</v>
      </c>
      <c r="BA68">
        <v>2.3465370930276741</v>
      </c>
      <c r="BB68">
        <v>2.4503705824622162</v>
      </c>
      <c r="BC68">
        <v>2.6179771244550509</v>
      </c>
      <c r="BD68">
        <v>2.8989212979961452</v>
      </c>
      <c r="BE68" s="5">
        <v>8.9633495089289159</v>
      </c>
      <c r="BF68" s="6">
        <v>9.4457411689524999</v>
      </c>
      <c r="BG68" s="6">
        <v>9.8479715727407218</v>
      </c>
      <c r="BH68" s="6">
        <v>10.162399786435193</v>
      </c>
      <c r="BI68" s="7">
        <v>10.396548384187321</v>
      </c>
      <c r="BJ68">
        <v>10.56420302249745</v>
      </c>
      <c r="BK68">
        <v>10.679665238448463</v>
      </c>
      <c r="BL68">
        <v>10.755251633368706</v>
      </c>
      <c r="BM68">
        <v>10.800394973554571</v>
      </c>
      <c r="BN68">
        <v>10.821395895774586</v>
      </c>
    </row>
    <row r="69" spans="1:66">
      <c r="A69">
        <v>10</v>
      </c>
      <c r="B69" t="s">
        <v>15</v>
      </c>
      <c r="C69" s="2">
        <v>0.33751718016081966</v>
      </c>
      <c r="D69" s="3">
        <v>0.33751718016081966</v>
      </c>
      <c r="E69" s="3">
        <v>0.33751718016081966</v>
      </c>
      <c r="F69" s="3">
        <v>0.33751718016081966</v>
      </c>
      <c r="G69" s="4">
        <v>0.33751718016081966</v>
      </c>
      <c r="H69">
        <v>0.33751718016081966</v>
      </c>
      <c r="I69">
        <v>0.33751718016081966</v>
      </c>
      <c r="J69">
        <v>0.33751718016081966</v>
      </c>
      <c r="K69">
        <v>0.33751718016081966</v>
      </c>
      <c r="L69">
        <v>0.33751718016081966</v>
      </c>
      <c r="M69" s="2">
        <v>20</v>
      </c>
      <c r="N69" s="3">
        <v>20</v>
      </c>
      <c r="O69" s="3">
        <v>20</v>
      </c>
      <c r="P69" s="3">
        <v>20</v>
      </c>
      <c r="Q69" s="4">
        <v>20</v>
      </c>
      <c r="R69">
        <v>20</v>
      </c>
      <c r="S69">
        <v>20</v>
      </c>
      <c r="T69">
        <v>20</v>
      </c>
      <c r="U69">
        <v>20</v>
      </c>
      <c r="V69">
        <v>20</v>
      </c>
      <c r="AS69">
        <v>3.4445530425175264</v>
      </c>
      <c r="AT69" s="8">
        <v>-15</v>
      </c>
      <c r="AU69" s="5">
        <v>3.8744799817841189</v>
      </c>
      <c r="AV69" s="6">
        <v>3.880895299938258</v>
      </c>
      <c r="AW69" s="6">
        <v>3.8953749216774014</v>
      </c>
      <c r="AX69" s="6">
        <v>3.9215358882473477</v>
      </c>
      <c r="AY69" s="7">
        <v>3.9656821298496312</v>
      </c>
      <c r="AZ69">
        <v>4.0380921493414528</v>
      </c>
      <c r="BA69">
        <v>4.1550870694335122</v>
      </c>
      <c r="BB69">
        <v>4.3416738843291922</v>
      </c>
      <c r="BC69">
        <v>4.6313167986069157</v>
      </c>
      <c r="BD69">
        <v>5.0405287414410145</v>
      </c>
      <c r="BE69" s="5">
        <v>8.9187913082491281</v>
      </c>
      <c r="BF69" s="6">
        <v>9.4229827421741401</v>
      </c>
      <c r="BG69" s="6">
        <v>9.8459817687623623</v>
      </c>
      <c r="BH69" s="6">
        <v>10.166416403872018</v>
      </c>
      <c r="BI69" s="7">
        <v>10.399443783897373</v>
      </c>
      <c r="BJ69">
        <v>10.563886366530747</v>
      </c>
      <c r="BK69">
        <v>10.676156165884464</v>
      </c>
      <c r="BL69">
        <v>10.749260781390584</v>
      </c>
      <c r="BM69">
        <v>10.792776159729369</v>
      </c>
      <c r="BN69">
        <v>10.812981170505076</v>
      </c>
    </row>
    <row r="70" spans="1:66" ht="15.75" thickBot="1">
      <c r="A70">
        <v>6.5</v>
      </c>
      <c r="B70" t="s">
        <v>16</v>
      </c>
      <c r="C70" s="5">
        <v>2.2033226946938274</v>
      </c>
      <c r="D70" s="6">
        <v>2.2078771293084478</v>
      </c>
      <c r="E70" s="6">
        <v>2.2181913690009805</v>
      </c>
      <c r="F70" s="6">
        <v>2.2370522626645934</v>
      </c>
      <c r="G70" s="7">
        <v>2.2698041387819154</v>
      </c>
      <c r="H70">
        <v>2.3265955382042973</v>
      </c>
      <c r="I70">
        <v>2.4277846909305292</v>
      </c>
      <c r="J70">
        <v>2.6181829664140266</v>
      </c>
      <c r="K70">
        <v>3.0087714808488935</v>
      </c>
      <c r="L70">
        <v>3.91240277098672</v>
      </c>
      <c r="M70" s="5">
        <v>6.3291530506290323</v>
      </c>
      <c r="N70" s="6">
        <v>7.8219364929610302</v>
      </c>
      <c r="O70" s="6">
        <v>8.8183270227707045</v>
      </c>
      <c r="P70" s="6">
        <v>9.5086394589302152</v>
      </c>
      <c r="Q70" s="7">
        <v>9.993334007905835</v>
      </c>
      <c r="R70">
        <v>10.332866114547656</v>
      </c>
      <c r="S70">
        <v>10.566750422334851</v>
      </c>
      <c r="T70">
        <v>10.721771761411116</v>
      </c>
      <c r="U70">
        <v>10.815899526978182</v>
      </c>
      <c r="V70">
        <v>10.860285213174224</v>
      </c>
      <c r="AS70" s="9">
        <v>5.0000000000000001E-3</v>
      </c>
      <c r="AT70" t="s">
        <v>17</v>
      </c>
      <c r="AU70" s="5">
        <v>5.3584242850944364</v>
      </c>
      <c r="AV70" s="6">
        <v>5.3667405378974911</v>
      </c>
      <c r="AW70" s="6">
        <v>5.3854819558516072</v>
      </c>
      <c r="AX70" s="6">
        <v>5.4192440501493833</v>
      </c>
      <c r="AY70" s="7">
        <v>5.475973383999178</v>
      </c>
      <c r="AZ70">
        <v>5.5686058994443002</v>
      </c>
      <c r="BA70">
        <v>5.7181891025545912</v>
      </c>
      <c r="BB70">
        <v>5.9605291153985007</v>
      </c>
      <c r="BC70">
        <v>6.3635678371688904</v>
      </c>
      <c r="BD70">
        <v>7.085719203024901</v>
      </c>
      <c r="BE70" s="5">
        <v>8.6170216205171855</v>
      </c>
      <c r="BF70" s="6">
        <v>9.3878891138502034</v>
      </c>
      <c r="BG70" s="6">
        <v>9.8669448430901756</v>
      </c>
      <c r="BH70" s="6">
        <v>10.191963676675147</v>
      </c>
      <c r="BI70" s="7">
        <v>10.417645087065909</v>
      </c>
      <c r="BJ70">
        <v>10.573394604502933</v>
      </c>
      <c r="BK70">
        <v>10.678423363580851</v>
      </c>
      <c r="BL70">
        <v>10.746285057471312</v>
      </c>
      <c r="BM70">
        <v>10.786472464754384</v>
      </c>
      <c r="BN70">
        <v>10.805074442707671</v>
      </c>
    </row>
    <row r="71" spans="1:66">
      <c r="A71">
        <v>2.2624747462418355</v>
      </c>
      <c r="B71" s="8">
        <v>-15</v>
      </c>
      <c r="C71" s="5">
        <v>3.8952191067285833</v>
      </c>
      <c r="D71" s="6">
        <v>3.903429886353138</v>
      </c>
      <c r="E71" s="6">
        <v>3.9219044108104075</v>
      </c>
      <c r="F71" s="6">
        <v>3.9552785393565979</v>
      </c>
      <c r="G71" s="7">
        <v>4.0120554237124031</v>
      </c>
      <c r="H71">
        <v>4.1072163256923391</v>
      </c>
      <c r="I71">
        <v>4.2673597896259103</v>
      </c>
      <c r="J71">
        <v>4.5405591758530077</v>
      </c>
      <c r="K71">
        <v>5.0132647692556667</v>
      </c>
      <c r="L71">
        <v>5.8258766820947825</v>
      </c>
      <c r="M71" s="5">
        <v>7.0966290744635838</v>
      </c>
      <c r="N71" s="6">
        <v>8.1767648422692361</v>
      </c>
      <c r="O71" s="6">
        <v>9.0001522197457735</v>
      </c>
      <c r="P71" s="6">
        <v>9.6073662387058043</v>
      </c>
      <c r="Q71" s="7">
        <v>10.047715066275586</v>
      </c>
      <c r="R71">
        <v>10.361825034206296</v>
      </c>
      <c r="S71">
        <v>10.580543814203958</v>
      </c>
      <c r="T71">
        <v>10.726473442311946</v>
      </c>
      <c r="U71">
        <v>10.815433262007174</v>
      </c>
      <c r="V71">
        <v>10.857471456718532</v>
      </c>
      <c r="AS71" s="10">
        <v>0.5</v>
      </c>
      <c r="AT71" t="s">
        <v>18</v>
      </c>
      <c r="AU71" s="5">
        <v>6.6346679344696327</v>
      </c>
      <c r="AV71" s="6">
        <v>6.6436572035102586</v>
      </c>
      <c r="AW71" s="6">
        <v>6.6638731936852951</v>
      </c>
      <c r="AX71" s="6">
        <v>6.7001200398130623</v>
      </c>
      <c r="AY71" s="7">
        <v>6.7604958376887998</v>
      </c>
      <c r="AZ71">
        <v>6.8576794366780085</v>
      </c>
      <c r="BA71">
        <v>7.011081891949809</v>
      </c>
      <c r="BB71">
        <v>7.2503371137154744</v>
      </c>
      <c r="BC71">
        <v>7.6202204837615373</v>
      </c>
      <c r="BD71">
        <v>8.1815698876567122</v>
      </c>
      <c r="BE71" s="5">
        <v>8.9620593156438861</v>
      </c>
      <c r="BF71" s="6">
        <v>9.5496854300864413</v>
      </c>
      <c r="BG71" s="6">
        <v>9.9631320291284755</v>
      </c>
      <c r="BH71" s="6">
        <v>10.252465839014803</v>
      </c>
      <c r="BI71" s="7">
        <v>10.454123830809088</v>
      </c>
      <c r="BJ71">
        <v>10.592816068510707</v>
      </c>
      <c r="BK71">
        <v>10.685860252479809</v>
      </c>
      <c r="BL71">
        <v>10.745656244223053</v>
      </c>
      <c r="BM71">
        <v>10.780897274337875</v>
      </c>
      <c r="BN71">
        <v>10.797153893794341</v>
      </c>
    </row>
    <row r="72" spans="1:66" ht="15.75" thickBot="1">
      <c r="A72" s="9">
        <v>5.0000000000000001E-3</v>
      </c>
      <c r="B72" t="s">
        <v>17</v>
      </c>
      <c r="C72" s="5">
        <v>5.3873028996208268</v>
      </c>
      <c r="D72" s="6">
        <v>5.3977022371819139</v>
      </c>
      <c r="E72" s="6">
        <v>5.4209037495497503</v>
      </c>
      <c r="F72" s="6">
        <v>5.4621741543979425</v>
      </c>
      <c r="G72" s="7">
        <v>5.5306685741330694</v>
      </c>
      <c r="H72">
        <v>5.6412087593366529</v>
      </c>
      <c r="I72">
        <v>5.8169712866556189</v>
      </c>
      <c r="J72">
        <v>6.0926329907629153</v>
      </c>
      <c r="K72">
        <v>6.5148122179538648</v>
      </c>
      <c r="L72">
        <v>7.1278075713598934</v>
      </c>
      <c r="M72" s="5">
        <v>7.9129940828588907</v>
      </c>
      <c r="N72" s="6">
        <v>8.6614850469910589</v>
      </c>
      <c r="O72" s="6">
        <v>9.2877088161245638</v>
      </c>
      <c r="P72" s="6">
        <v>9.7789165960347457</v>
      </c>
      <c r="Q72" s="7">
        <v>10.149574199818151</v>
      </c>
      <c r="R72">
        <v>10.420847346225269</v>
      </c>
      <c r="S72">
        <v>10.612920201788395</v>
      </c>
      <c r="T72">
        <v>10.742463149463678</v>
      </c>
      <c r="U72">
        <v>10.821964881124815</v>
      </c>
      <c r="V72">
        <v>10.859671385719814</v>
      </c>
      <c r="AS72" s="11">
        <v>2000</v>
      </c>
      <c r="AT72" t="s">
        <v>19</v>
      </c>
      <c r="AU72" s="12">
        <v>7.7054815440306301</v>
      </c>
      <c r="AV72" s="13">
        <v>7.7139716519070287</v>
      </c>
      <c r="AW72" s="13">
        <v>7.7330385187355128</v>
      </c>
      <c r="AX72" s="13">
        <v>7.7670687023677578</v>
      </c>
      <c r="AY72" s="14">
        <v>7.8231801013194202</v>
      </c>
      <c r="AZ72">
        <v>7.9118571177378634</v>
      </c>
      <c r="BA72">
        <v>8.0476664247336966</v>
      </c>
      <c r="BB72">
        <v>8.2495219604180559</v>
      </c>
      <c r="BC72">
        <v>8.5386049414451044</v>
      </c>
      <c r="BD72">
        <v>8.9280153731715401</v>
      </c>
      <c r="BE72" s="12">
        <v>9.3897164080092406</v>
      </c>
      <c r="BF72" s="13">
        <v>9.7936225578106946</v>
      </c>
      <c r="BG72" s="13">
        <v>10.107607707119927</v>
      </c>
      <c r="BH72" s="13">
        <v>10.339176790321256</v>
      </c>
      <c r="BI72" s="14">
        <v>10.504590565705671</v>
      </c>
      <c r="BJ72">
        <v>10.619449182782514</v>
      </c>
      <c r="BK72">
        <v>10.696620323815758</v>
      </c>
      <c r="BL72">
        <v>10.746078893855511</v>
      </c>
      <c r="BM72">
        <v>10.775098587504273</v>
      </c>
      <c r="BN72">
        <v>10.788433443998498</v>
      </c>
    </row>
    <row r="73" spans="1:66">
      <c r="A73" s="10">
        <v>0.5</v>
      </c>
      <c r="B73" t="s">
        <v>18</v>
      </c>
      <c r="C73" s="5">
        <v>6.6697031707460743</v>
      </c>
      <c r="D73" s="6">
        <v>6.6806991946017007</v>
      </c>
      <c r="E73" s="6">
        <v>6.7050221122311564</v>
      </c>
      <c r="F73" s="6">
        <v>6.7476242418281807</v>
      </c>
      <c r="G73" s="7">
        <v>6.8166550150791565</v>
      </c>
      <c r="H73">
        <v>6.9242505658841056</v>
      </c>
      <c r="I73">
        <v>7.0872196821612432</v>
      </c>
      <c r="J73">
        <v>7.3266234401476673</v>
      </c>
      <c r="K73">
        <v>7.6637159073355434</v>
      </c>
      <c r="L73">
        <v>8.1074170388985713</v>
      </c>
      <c r="M73" s="5">
        <v>8.6295317727781455</v>
      </c>
      <c r="N73" s="6">
        <v>9.14726117298191</v>
      </c>
      <c r="O73" s="6">
        <v>9.6051233862526768</v>
      </c>
      <c r="P73" s="6">
        <v>9.9816067548771894</v>
      </c>
      <c r="Q73" s="7">
        <v>10.275995460907286</v>
      </c>
      <c r="R73">
        <v>10.49705704003895</v>
      </c>
      <c r="S73">
        <v>10.656424031404036</v>
      </c>
      <c r="T73">
        <v>10.76523144039002</v>
      </c>
      <c r="U73">
        <v>10.832531901967322</v>
      </c>
      <c r="V73">
        <v>10.864590223196858</v>
      </c>
      <c r="AS73" s="11">
        <v>1000</v>
      </c>
      <c r="AT73" t="s">
        <v>20</v>
      </c>
      <c r="AU73">
        <v>8.5816180989897379</v>
      </c>
      <c r="AV73">
        <v>8.5887006111487221</v>
      </c>
      <c r="AW73">
        <v>8.6046349224461434</v>
      </c>
      <c r="AX73">
        <v>8.6330515433070421</v>
      </c>
      <c r="AY73">
        <v>8.6795909906891566</v>
      </c>
      <c r="AZ73" s="2">
        <v>8.7520072984339237</v>
      </c>
      <c r="BA73" s="3">
        <v>8.8599718367321465</v>
      </c>
      <c r="BB73" s="3">
        <v>9.0139873563418522</v>
      </c>
      <c r="BC73" s="3">
        <v>9.2221784327812877</v>
      </c>
      <c r="BD73" s="4">
        <v>9.4829518096622571</v>
      </c>
      <c r="BE73">
        <v>9.7728229885374294</v>
      </c>
      <c r="BF73">
        <v>10.041579303240979</v>
      </c>
      <c r="BG73">
        <v>10.263776015359614</v>
      </c>
      <c r="BH73">
        <v>10.434910940547734</v>
      </c>
      <c r="BI73">
        <v>10.560321641817046</v>
      </c>
      <c r="BJ73" s="2">
        <v>10.648461670543494</v>
      </c>
      <c r="BK73" s="3">
        <v>10.707833497214443</v>
      </c>
      <c r="BL73" s="3">
        <v>10.745746736537978</v>
      </c>
      <c r="BM73" s="3">
        <v>10.767845972791557</v>
      </c>
      <c r="BN73" s="4">
        <v>10.777939234433829</v>
      </c>
    </row>
    <row r="74" spans="1:66" ht="15.75" thickBot="1">
      <c r="A74" s="11">
        <v>2000</v>
      </c>
      <c r="B74" t="s">
        <v>19</v>
      </c>
      <c r="C74" s="12">
        <v>7.7447877788276216</v>
      </c>
      <c r="D74" s="13">
        <v>7.7550220045729228</v>
      </c>
      <c r="E74" s="13">
        <v>7.7774982212672441</v>
      </c>
      <c r="F74" s="13">
        <v>7.8163567996668535</v>
      </c>
      <c r="G74" s="14">
        <v>7.878066329287968</v>
      </c>
      <c r="H74">
        <v>7.9715362265497713</v>
      </c>
      <c r="I74">
        <v>8.1077900086630148</v>
      </c>
      <c r="J74">
        <v>8.2984855941926607</v>
      </c>
      <c r="K74">
        <v>8.5521381498826941</v>
      </c>
      <c r="L74">
        <v>8.8670448296740467</v>
      </c>
      <c r="M74" s="12">
        <v>9.2227077990263666</v>
      </c>
      <c r="N74" s="13">
        <v>9.5800381315451393</v>
      </c>
      <c r="O74" s="13">
        <v>9.9062564428228033</v>
      </c>
      <c r="P74" s="13">
        <v>10.183478708731085</v>
      </c>
      <c r="Q74" s="14">
        <v>10.406439836600706</v>
      </c>
      <c r="R74">
        <v>10.577601815046654</v>
      </c>
      <c r="S74">
        <v>10.703031029793529</v>
      </c>
      <c r="T74">
        <v>10.789656958410168</v>
      </c>
      <c r="U74">
        <v>10.843639390801062</v>
      </c>
      <c r="V74">
        <v>10.869461097316687</v>
      </c>
      <c r="AS74" s="15">
        <v>2</v>
      </c>
      <c r="AT74" t="s">
        <v>21</v>
      </c>
      <c r="AU74">
        <v>9.2792870273473707</v>
      </c>
      <c r="AV74">
        <v>9.2844169975580613</v>
      </c>
      <c r="AW74">
        <v>9.2960757201950432</v>
      </c>
      <c r="AX74">
        <v>9.3170642135030981</v>
      </c>
      <c r="AY74">
        <v>9.3515486742589591</v>
      </c>
      <c r="AZ74" s="5">
        <v>9.4048764499652115</v>
      </c>
      <c r="BA74" s="6">
        <v>9.4830387398354627</v>
      </c>
      <c r="BB74" s="6">
        <v>9.5914314685895903</v>
      </c>
      <c r="BC74" s="6">
        <v>9.732455212042515</v>
      </c>
      <c r="BD74" s="7">
        <v>9.9017683816985986</v>
      </c>
      <c r="BE74">
        <v>10.08465790709818</v>
      </c>
      <c r="BF74">
        <v>10.258244565939519</v>
      </c>
      <c r="BG74">
        <v>10.40685319393635</v>
      </c>
      <c r="BH74">
        <v>10.524643279659964</v>
      </c>
      <c r="BI74">
        <v>10.612499167958349</v>
      </c>
      <c r="BJ74" s="5">
        <v>10.674641074108242</v>
      </c>
      <c r="BK74" s="6">
        <v>10.716353639249489</v>
      </c>
      <c r="BL74" s="6">
        <v>10.742697109722366</v>
      </c>
      <c r="BM74" s="6">
        <v>10.757827150233242</v>
      </c>
      <c r="BN74" s="7">
        <v>10.764648868734943</v>
      </c>
    </row>
    <row r="75" spans="1:66" ht="15.75" thickBot="1">
      <c r="A75" s="11">
        <v>1000</v>
      </c>
      <c r="B75" t="s">
        <v>20</v>
      </c>
      <c r="C75">
        <v>8.623595052130538</v>
      </c>
      <c r="D75">
        <v>8.6321275477929742</v>
      </c>
      <c r="E75">
        <v>8.6507870761046597</v>
      </c>
      <c r="F75">
        <v>8.6827736056968945</v>
      </c>
      <c r="G75">
        <v>8.732856474406919</v>
      </c>
      <c r="H75" s="2">
        <v>8.8071560149603485</v>
      </c>
      <c r="I75" s="3">
        <v>8.9124997233205274</v>
      </c>
      <c r="J75" s="3">
        <v>9.0549985404268885</v>
      </c>
      <c r="K75" s="3">
        <v>9.2375102252559582</v>
      </c>
      <c r="L75" s="4">
        <v>9.4561681811757961</v>
      </c>
      <c r="M75">
        <v>9.6976819965665069</v>
      </c>
      <c r="N75">
        <v>9.9413098229539916</v>
      </c>
      <c r="O75">
        <v>10.167791410009199</v>
      </c>
      <c r="P75">
        <v>10.364525622032051</v>
      </c>
      <c r="Q75">
        <v>10.526034498025437</v>
      </c>
      <c r="R75" s="2">
        <v>10.65214875809971</v>
      </c>
      <c r="S75" s="3">
        <v>10.745773955872098</v>
      </c>
      <c r="T75" s="3">
        <v>10.81103028318193</v>
      </c>
      <c r="U75" s="3">
        <v>10.851936077980863</v>
      </c>
      <c r="V75" s="4">
        <v>10.87156578740734</v>
      </c>
      <c r="AS75" s="9">
        <v>1</v>
      </c>
      <c r="AT75" t="s">
        <v>22</v>
      </c>
      <c r="AU75">
        <v>9.8175767050282783</v>
      </c>
      <c r="AV75">
        <v>9.8205704211061242</v>
      </c>
      <c r="AW75">
        <v>9.8276114842709728</v>
      </c>
      <c r="AX75">
        <v>9.8407625845863862</v>
      </c>
      <c r="AY75">
        <v>9.8629712418555666</v>
      </c>
      <c r="AZ75" s="5">
        <v>9.8977907820016746</v>
      </c>
      <c r="BA75" s="6">
        <v>9.9488279243711659</v>
      </c>
      <c r="BB75" s="6">
        <v>10.018774292368594</v>
      </c>
      <c r="BC75" s="6">
        <v>10.107949860029668</v>
      </c>
      <c r="BD75" s="7">
        <v>10.212619798981303</v>
      </c>
      <c r="BE75">
        <v>10.324143575150783</v>
      </c>
      <c r="BF75">
        <v>10.430947070642407</v>
      </c>
      <c r="BG75">
        <v>10.52392194352902</v>
      </c>
      <c r="BH75">
        <v>10.598585457440874</v>
      </c>
      <c r="BI75">
        <v>10.65448055452889</v>
      </c>
      <c r="BJ75" s="5">
        <v>10.693686129431891</v>
      </c>
      <c r="BK75" s="6">
        <v>10.719444787786234</v>
      </c>
      <c r="BL75" s="6">
        <v>10.735179007879019</v>
      </c>
      <c r="BM75" s="6">
        <v>10.743862157558944</v>
      </c>
      <c r="BN75" s="7">
        <v>10.747643754864308</v>
      </c>
    </row>
    <row r="76" spans="1:66" ht="15.75" thickBot="1">
      <c r="A76" s="15">
        <v>2</v>
      </c>
      <c r="B76" t="s">
        <v>21</v>
      </c>
      <c r="C76">
        <v>9.322659098350103</v>
      </c>
      <c r="D76">
        <v>9.32899930908588</v>
      </c>
      <c r="E76">
        <v>9.3428774788011832</v>
      </c>
      <c r="F76">
        <v>9.3666406632627783</v>
      </c>
      <c r="G76">
        <v>9.4036457175963566</v>
      </c>
      <c r="H76" s="5">
        <v>9.4579408576748296</v>
      </c>
      <c r="I76" s="6">
        <v>9.5336402958279329</v>
      </c>
      <c r="J76" s="6">
        <v>9.6338629854777942</v>
      </c>
      <c r="K76" s="6">
        <v>9.7592250559595985</v>
      </c>
      <c r="L76" s="7">
        <v>9.9062327937186545</v>
      </c>
      <c r="M76">
        <v>10.066539246541053</v>
      </c>
      <c r="N76">
        <v>10.228403567055029</v>
      </c>
      <c r="O76">
        <v>10.380415115239717</v>
      </c>
      <c r="P76">
        <v>10.514287451577028</v>
      </c>
      <c r="Q76">
        <v>10.625684902102561</v>
      </c>
      <c r="R76" s="5">
        <v>10.71365803264297</v>
      </c>
      <c r="S76" s="6">
        <v>10.779514739979822</v>
      </c>
      <c r="T76" s="6">
        <v>10.82566599966918</v>
      </c>
      <c r="U76" s="6">
        <v>10.854683523794439</v>
      </c>
      <c r="V76" s="7">
        <v>10.868627513078087</v>
      </c>
      <c r="AS76" s="16">
        <v>0.1</v>
      </c>
      <c r="AT76" t="s">
        <v>23</v>
      </c>
      <c r="AU76">
        <v>10.216375834075247</v>
      </c>
      <c r="AV76">
        <v>10.217344894431701</v>
      </c>
      <c r="AW76">
        <v>10.220054955879954</v>
      </c>
      <c r="AX76">
        <v>10.225988388915386</v>
      </c>
      <c r="AY76">
        <v>10.23719323409674</v>
      </c>
      <c r="AZ76" s="5">
        <v>10.256013837579816</v>
      </c>
      <c r="BA76" s="6">
        <v>10.284645450072308</v>
      </c>
      <c r="BB76" s="6">
        <v>10.324480492338768</v>
      </c>
      <c r="BC76" s="6">
        <v>10.375300631947656</v>
      </c>
      <c r="BD76" s="7">
        <v>10.434567792979498</v>
      </c>
      <c r="BE76">
        <v>10.497353749092808</v>
      </c>
      <c r="BF76">
        <v>10.557522546509658</v>
      </c>
      <c r="BG76">
        <v>10.609931468585923</v>
      </c>
      <c r="BH76">
        <v>10.651698184162917</v>
      </c>
      <c r="BI76">
        <v>10.682249832117606</v>
      </c>
      <c r="BJ76" s="5">
        <v>10.702711994512175</v>
      </c>
      <c r="BK76" s="6">
        <v>10.715146266132145</v>
      </c>
      <c r="BL76" s="6">
        <v>10.721888085730063</v>
      </c>
      <c r="BM76" s="6">
        <v>10.725056099093509</v>
      </c>
      <c r="BN76" s="7">
        <v>10.726223944835722</v>
      </c>
    </row>
    <row r="77" spans="1:66" ht="15.75" thickBot="1">
      <c r="A77" s="9">
        <v>1</v>
      </c>
      <c r="B77" t="s">
        <v>22</v>
      </c>
      <c r="C77">
        <v>9.8613490556271657</v>
      </c>
      <c r="D77">
        <v>9.8653916853210273</v>
      </c>
      <c r="E77">
        <v>9.8743456173318922</v>
      </c>
      <c r="F77">
        <v>9.8898794545900834</v>
      </c>
      <c r="G77">
        <v>9.9142990979851664</v>
      </c>
      <c r="H77" s="5">
        <v>9.9502451769720857</v>
      </c>
      <c r="I77" s="6">
        <v>10.000198106661445</v>
      </c>
      <c r="J77" s="6">
        <v>10.065768172191156</v>
      </c>
      <c r="K77" s="6">
        <v>10.146846470930765</v>
      </c>
      <c r="L77" s="7">
        <v>10.240878602770469</v>
      </c>
      <c r="M77">
        <v>10.342729724026629</v>
      </c>
      <c r="N77">
        <v>10.445580443683122</v>
      </c>
      <c r="O77">
        <v>10.542669563860102</v>
      </c>
      <c r="P77">
        <v>10.628785547763401</v>
      </c>
      <c r="Q77">
        <v>10.700917761366155</v>
      </c>
      <c r="R77" s="5">
        <v>10.758139587529694</v>
      </c>
      <c r="S77" s="6">
        <v>10.801055271775377</v>
      </c>
      <c r="T77" s="6">
        <v>10.831113727175389</v>
      </c>
      <c r="U77" s="6">
        <v>10.849975924754032</v>
      </c>
      <c r="V77" s="7">
        <v>10.859021638394884</v>
      </c>
      <c r="AS77" s="16">
        <v>0.1</v>
      </c>
      <c r="AT77" t="s">
        <v>24</v>
      </c>
      <c r="AU77">
        <v>10.494795289814448</v>
      </c>
      <c r="AV77">
        <v>10.494057754578751</v>
      </c>
      <c r="AW77">
        <v>10.4931448211542</v>
      </c>
      <c r="AX77">
        <v>10.493120169091146</v>
      </c>
      <c r="AY77">
        <v>10.495417136339331</v>
      </c>
      <c r="AZ77" s="12">
        <v>10.501618185157</v>
      </c>
      <c r="BA77" s="13">
        <v>10.513132273246191</v>
      </c>
      <c r="BB77" s="13">
        <v>10.530781926847633</v>
      </c>
      <c r="BC77" s="13">
        <v>10.554370962784741</v>
      </c>
      <c r="BD77" s="14">
        <v>10.582397044416606</v>
      </c>
      <c r="BE77">
        <v>10.612152497182063</v>
      </c>
      <c r="BF77">
        <v>10.640384065258777</v>
      </c>
      <c r="BG77">
        <v>10.664301233508175</v>
      </c>
      <c r="BH77">
        <v>10.682273807714409</v>
      </c>
      <c r="BI77">
        <v>10.693987292922227</v>
      </c>
      <c r="BJ77" s="12">
        <v>10.700200565834093</v>
      </c>
      <c r="BK77" s="13">
        <v>10.702332544107749</v>
      </c>
      <c r="BL77" s="13">
        <v>10.702039297001681</v>
      </c>
      <c r="BM77" s="13">
        <v>10.700860528570054</v>
      </c>
      <c r="BN77" s="14">
        <v>10.699960120220352</v>
      </c>
    </row>
    <row r="78" spans="1:66" ht="15.75" thickBot="1">
      <c r="A78" s="16">
        <v>0</v>
      </c>
      <c r="B78" t="s">
        <v>23</v>
      </c>
      <c r="C78">
        <v>10.259764683884585</v>
      </c>
      <c r="D78">
        <v>10.261687786843787</v>
      </c>
      <c r="E78">
        <v>10.266154188140916</v>
      </c>
      <c r="F78">
        <v>10.274336911968168</v>
      </c>
      <c r="G78">
        <v>10.287815057180566</v>
      </c>
      <c r="H78" s="5">
        <v>10.308328847610555</v>
      </c>
      <c r="I78" s="6">
        <v>10.337423658548182</v>
      </c>
      <c r="J78" s="6">
        <v>10.375999297279177</v>
      </c>
      <c r="K78" s="6">
        <v>10.423841483879704</v>
      </c>
      <c r="L78" s="7">
        <v>10.479295970840671</v>
      </c>
      <c r="M78">
        <v>10.539300491867396</v>
      </c>
      <c r="N78">
        <v>10.59991254305573</v>
      </c>
      <c r="O78">
        <v>10.657192761660465</v>
      </c>
      <c r="P78">
        <v>10.708012630761939</v>
      </c>
      <c r="Q78">
        <v>10.750485335462088</v>
      </c>
      <c r="R78" s="5">
        <v>10.7839833986821</v>
      </c>
      <c r="S78" s="6">
        <v>10.808867403813773</v>
      </c>
      <c r="T78" s="6">
        <v>10.826083036061057</v>
      </c>
      <c r="U78" s="6">
        <v>10.836749631164976</v>
      </c>
      <c r="V78" s="7">
        <v>10.841815215816142</v>
      </c>
      <c r="AS78" s="16">
        <v>0</v>
      </c>
      <c r="AT78" t="s">
        <v>25</v>
      </c>
      <c r="AU78">
        <v>10.67004896362152</v>
      </c>
      <c r="AV78">
        <v>10.668045562740154</v>
      </c>
      <c r="AW78">
        <v>10.664455529039742</v>
      </c>
      <c r="AX78">
        <v>10.660059985292284</v>
      </c>
      <c r="AY78">
        <v>10.655895952726564</v>
      </c>
      <c r="AZ78">
        <v>10.653088134820722</v>
      </c>
      <c r="BA78">
        <v>10.652624834241196</v>
      </c>
      <c r="BB78">
        <v>10.655101546294624</v>
      </c>
      <c r="BC78">
        <v>10.660488863592047</v>
      </c>
      <c r="BD78">
        <v>10.668018567239633</v>
      </c>
      <c r="BE78">
        <v>10.676292412884319</v>
      </c>
      <c r="BF78">
        <v>10.683651589028088</v>
      </c>
      <c r="BG78">
        <v>10.688682595572834</v>
      </c>
      <c r="BH78">
        <v>10.690602591065257</v>
      </c>
      <c r="BI78">
        <v>10.689390720387332</v>
      </c>
      <c r="BJ78">
        <v>10.685691207724229</v>
      </c>
      <c r="BK78">
        <v>10.680584257889702</v>
      </c>
      <c r="BL78">
        <v>10.675316904732146</v>
      </c>
      <c r="BM78">
        <v>10.671054669349887</v>
      </c>
      <c r="BN78">
        <v>10.668685101266426</v>
      </c>
    </row>
    <row r="79" spans="1:66" ht="15.75" thickBot="1">
      <c r="A79" s="16">
        <v>0</v>
      </c>
      <c r="B79" t="s">
        <v>24</v>
      </c>
      <c r="C79">
        <v>10.537164667698779</v>
      </c>
      <c r="D79">
        <v>10.5373279337791</v>
      </c>
      <c r="E79">
        <v>10.538099319932215</v>
      </c>
      <c r="F79">
        <v>10.540311488792357</v>
      </c>
      <c r="G79">
        <v>10.545066761421809</v>
      </c>
      <c r="H79" s="12">
        <v>10.553553771098143</v>
      </c>
      <c r="I79" s="13">
        <v>10.566803200960004</v>
      </c>
      <c r="J79" s="13">
        <v>10.585407476017989</v>
      </c>
      <c r="K79" s="13">
        <v>10.609261788948114</v>
      </c>
      <c r="L79" s="14">
        <v>10.637417107927963</v>
      </c>
      <c r="M79">
        <v>10.668141871122002</v>
      </c>
      <c r="N79">
        <v>10.699231608752889</v>
      </c>
      <c r="O79">
        <v>10.728481643289749</v>
      </c>
      <c r="P79">
        <v>10.754133179715449</v>
      </c>
      <c r="Q79">
        <v>10.775139643975326</v>
      </c>
      <c r="R79" s="12">
        <v>10.791209026459061</v>
      </c>
      <c r="S79" s="13">
        <v>10.80266561305208</v>
      </c>
      <c r="T79" s="13">
        <v>10.810210078140043</v>
      </c>
      <c r="U79" s="13">
        <v>10.814653575609423</v>
      </c>
      <c r="V79" s="14">
        <v>10.816681525208997</v>
      </c>
      <c r="AS79" s="15">
        <v>0</v>
      </c>
      <c r="AT79" t="s">
        <v>26</v>
      </c>
      <c r="AU79">
        <v>10.756727778693961</v>
      </c>
      <c r="AV79">
        <v>10.753956279360198</v>
      </c>
      <c r="AW79">
        <v>10.748736437142345</v>
      </c>
      <c r="AX79">
        <v>10.741671079775253</v>
      </c>
      <c r="AY79">
        <v>10.733555822224998</v>
      </c>
      <c r="AZ79">
        <v>10.7252514839572</v>
      </c>
      <c r="BA79">
        <v>10.717525913290268</v>
      </c>
      <c r="BB79">
        <v>10.710888626851974</v>
      </c>
      <c r="BC79">
        <v>10.705458758919942</v>
      </c>
      <c r="BD79">
        <v>10.700919358035559</v>
      </c>
      <c r="BE79">
        <v>10.696603259933385</v>
      </c>
      <c r="BF79">
        <v>10.691711788531471</v>
      </c>
      <c r="BG79">
        <v>10.685594982824403</v>
      </c>
      <c r="BH79">
        <v>10.677976085406964</v>
      </c>
      <c r="BI79">
        <v>10.669044732061241</v>
      </c>
      <c r="BJ79">
        <v>10.659414282410324</v>
      </c>
      <c r="BK79">
        <v>10.649984371863827</v>
      </c>
      <c r="BL79">
        <v>10.641761035785112</v>
      </c>
      <c r="BM79">
        <v>10.635677622415749</v>
      </c>
      <c r="BN79">
        <v>10.632444752203325</v>
      </c>
    </row>
    <row r="80" spans="1:66">
      <c r="A80" s="16">
        <v>0</v>
      </c>
      <c r="B80" t="s">
        <v>25</v>
      </c>
      <c r="C80">
        <v>10.71086461986253</v>
      </c>
      <c r="D80">
        <v>10.709726417935101</v>
      </c>
      <c r="E80">
        <v>10.707777798414371</v>
      </c>
      <c r="F80">
        <v>10.705629080711844</v>
      </c>
      <c r="G80">
        <v>10.704082659655327</v>
      </c>
      <c r="H80">
        <v>10.703999953732961</v>
      </c>
      <c r="I80">
        <v>10.706135669264263</v>
      </c>
      <c r="J80">
        <v>10.710962124527979</v>
      </c>
      <c r="K80">
        <v>10.718522369620247</v>
      </c>
      <c r="L80">
        <v>10.728362139722382</v>
      </c>
      <c r="M80">
        <v>10.73958409750675</v>
      </c>
      <c r="N80">
        <v>10.751032135589194</v>
      </c>
      <c r="O80">
        <v>10.761555985560285</v>
      </c>
      <c r="P80">
        <v>10.770264039035762</v>
      </c>
      <c r="Q80">
        <v>10.776683838103555</v>
      </c>
      <c r="R80">
        <v>10.780797080216105</v>
      </c>
      <c r="S80">
        <v>10.782962662715137</v>
      </c>
      <c r="T80">
        <v>10.783767665348336</v>
      </c>
      <c r="U80">
        <v>10.783851949560367</v>
      </c>
      <c r="V80">
        <v>10.783745362606995</v>
      </c>
      <c r="AS80">
        <v>0.04</v>
      </c>
      <c r="AT80" t="s">
        <v>27</v>
      </c>
      <c r="AU80">
        <v>10.766395429698001</v>
      </c>
      <c r="AV80">
        <v>10.763365254390404</v>
      </c>
      <c r="AW80">
        <v>10.757574629185889</v>
      </c>
      <c r="AX80">
        <v>10.749525962474014</v>
      </c>
      <c r="AY80">
        <v>10.739881789851527</v>
      </c>
      <c r="AZ80">
        <v>10.729361590305151</v>
      </c>
      <c r="BA80">
        <v>10.718619338923366</v>
      </c>
      <c r="BB80">
        <v>10.708122664933924</v>
      </c>
      <c r="BC80">
        <v>10.698064265862666</v>
      </c>
      <c r="BD80">
        <v>10.688339929233623</v>
      </c>
      <c r="BE80">
        <v>10.678616454568488</v>
      </c>
      <c r="BF80">
        <v>10.668482226974708</v>
      </c>
      <c r="BG80">
        <v>10.657633114850697</v>
      </c>
      <c r="BH80">
        <v>10.646024852378845</v>
      </c>
      <c r="BI80">
        <v>10.633942226117785</v>
      </c>
      <c r="BJ80">
        <v>10.621974567574856</v>
      </c>
      <c r="BK80">
        <v>10.610918562473682</v>
      </c>
      <c r="BL80">
        <v>10.601642600813564</v>
      </c>
      <c r="BM80">
        <v>10.594945449203626</v>
      </c>
      <c r="BN80">
        <v>10.591433752338101</v>
      </c>
    </row>
    <row r="81" spans="1:66" ht="15.75" thickBot="1">
      <c r="A81" s="15">
        <v>0</v>
      </c>
      <c r="B81" t="s">
        <v>26</v>
      </c>
      <c r="C81">
        <v>10.795527077536592</v>
      </c>
      <c r="D81">
        <v>10.793585218165646</v>
      </c>
      <c r="E81">
        <v>10.78995562957946</v>
      </c>
      <c r="F81">
        <v>10.785110961337979</v>
      </c>
      <c r="G81">
        <v>10.779672962365435</v>
      </c>
      <c r="H81">
        <v>10.774314311532004</v>
      </c>
      <c r="I81">
        <v>10.769642416079598</v>
      </c>
      <c r="J81">
        <v>10.766083675132402</v>
      </c>
      <c r="K81">
        <v>10.76379427377274</v>
      </c>
      <c r="L81">
        <v>10.762626144500102</v>
      </c>
      <c r="M81">
        <v>10.762168402639929</v>
      </c>
      <c r="N81">
        <v>10.761862620219777</v>
      </c>
      <c r="O81">
        <v>10.761161273144916</v>
      </c>
      <c r="P81">
        <v>10.759679256830928</v>
      </c>
      <c r="Q81">
        <v>10.757292705634804</v>
      </c>
      <c r="R81">
        <v>10.754162181354401</v>
      </c>
      <c r="S81">
        <v>10.750683422368306</v>
      </c>
      <c r="T81">
        <v>10.747387080001213</v>
      </c>
      <c r="U81">
        <v>10.744816204003472</v>
      </c>
      <c r="V81">
        <v>10.743409060609268</v>
      </c>
      <c r="AS81" s="9">
        <v>0</v>
      </c>
      <c r="AT81" t="s">
        <v>28</v>
      </c>
      <c r="AU81">
        <v>10</v>
      </c>
      <c r="AV81">
        <v>10</v>
      </c>
      <c r="AW81">
        <v>10</v>
      </c>
      <c r="AX81">
        <v>10</v>
      </c>
      <c r="AY81">
        <v>10</v>
      </c>
      <c r="AZ81">
        <v>10</v>
      </c>
      <c r="BA81">
        <v>10</v>
      </c>
      <c r="BB81">
        <v>10</v>
      </c>
      <c r="BC81">
        <v>10</v>
      </c>
      <c r="BD81">
        <v>10</v>
      </c>
      <c r="BE81">
        <v>10</v>
      </c>
      <c r="BF81">
        <v>10</v>
      </c>
      <c r="BG81">
        <v>10</v>
      </c>
      <c r="BH81">
        <v>10</v>
      </c>
      <c r="BI81">
        <v>10</v>
      </c>
      <c r="BJ81">
        <v>10</v>
      </c>
      <c r="BK81">
        <v>10</v>
      </c>
      <c r="BL81">
        <v>10</v>
      </c>
      <c r="BM81">
        <v>10</v>
      </c>
      <c r="BN81">
        <v>10</v>
      </c>
    </row>
    <row r="82" spans="1:66">
      <c r="A82">
        <v>0.04</v>
      </c>
      <c r="B82" t="s">
        <v>27</v>
      </c>
      <c r="C82">
        <v>10.802768073957813</v>
      </c>
      <c r="D82">
        <v>10.800521663784686</v>
      </c>
      <c r="E82">
        <v>10.796241340214834</v>
      </c>
      <c r="F82">
        <v>10.790322576207686</v>
      </c>
      <c r="G82">
        <v>10.783287099010986</v>
      </c>
      <c r="H82">
        <v>10.775704505491897</v>
      </c>
      <c r="I82">
        <v>10.768102286053709</v>
      </c>
      <c r="J82">
        <v>10.760879595367543</v>
      </c>
      <c r="K82">
        <v>10.754244156775526</v>
      </c>
      <c r="L82">
        <v>10.748191371078327</v>
      </c>
      <c r="M82">
        <v>10.742537012975035</v>
      </c>
      <c r="N82">
        <v>10.736999600380486</v>
      </c>
      <c r="O82">
        <v>10.731310618465153</v>
      </c>
      <c r="P82">
        <v>10.725319502094235</v>
      </c>
      <c r="Q82">
        <v>10.719062522332374</v>
      </c>
      <c r="R82">
        <v>10.712778427621805</v>
      </c>
      <c r="S82">
        <v>10.706870952814064</v>
      </c>
      <c r="T82">
        <v>10.701831961009894</v>
      </c>
      <c r="U82">
        <v>10.698145911238992</v>
      </c>
      <c r="V82">
        <v>10.696197020598198</v>
      </c>
      <c r="AS82" s="9">
        <v>10</v>
      </c>
      <c r="AT82" t="s">
        <v>29</v>
      </c>
      <c r="AU82">
        <v>-4.75</v>
      </c>
      <c r="AV82">
        <v>-4.25</v>
      </c>
      <c r="AW82">
        <v>-3.75</v>
      </c>
      <c r="AX82">
        <v>-3.25</v>
      </c>
      <c r="AY82">
        <v>-2.75</v>
      </c>
      <c r="AZ82">
        <v>-2.25</v>
      </c>
      <c r="BA82">
        <v>-1.75</v>
      </c>
      <c r="BB82">
        <v>-1.25</v>
      </c>
      <c r="BC82">
        <v>-0.75</v>
      </c>
      <c r="BD82">
        <v>-0.25</v>
      </c>
      <c r="BE82" s="6">
        <v>0.25</v>
      </c>
      <c r="BF82">
        <v>0.75</v>
      </c>
      <c r="BG82">
        <v>1.25</v>
      </c>
      <c r="BH82">
        <v>1.75</v>
      </c>
      <c r="BI82">
        <v>2.25</v>
      </c>
      <c r="BJ82">
        <v>2.75</v>
      </c>
      <c r="BK82">
        <v>3.25</v>
      </c>
      <c r="BL82">
        <v>3.75</v>
      </c>
      <c r="BM82">
        <v>4.25</v>
      </c>
      <c r="BN82">
        <v>4.75</v>
      </c>
    </row>
    <row r="83" spans="1:66">
      <c r="A83" s="9">
        <v>0</v>
      </c>
      <c r="B83" t="s">
        <v>28</v>
      </c>
      <c r="C83">
        <v>10</v>
      </c>
      <c r="D83">
        <v>10</v>
      </c>
      <c r="E83">
        <v>10</v>
      </c>
      <c r="F83">
        <v>10</v>
      </c>
      <c r="G83">
        <v>10</v>
      </c>
      <c r="H83">
        <v>10</v>
      </c>
      <c r="I83">
        <v>10</v>
      </c>
      <c r="J83">
        <v>10</v>
      </c>
      <c r="K83">
        <v>10</v>
      </c>
      <c r="L83">
        <v>10</v>
      </c>
      <c r="M83">
        <v>10</v>
      </c>
      <c r="N83">
        <v>10</v>
      </c>
      <c r="O83">
        <v>10</v>
      </c>
      <c r="P83">
        <v>10</v>
      </c>
      <c r="Q83">
        <v>10</v>
      </c>
      <c r="R83">
        <v>10</v>
      </c>
      <c r="S83">
        <v>10</v>
      </c>
      <c r="T83">
        <v>10</v>
      </c>
      <c r="U83">
        <v>10</v>
      </c>
      <c r="V83">
        <v>10</v>
      </c>
      <c r="AT83" t="s">
        <v>0</v>
      </c>
      <c r="AU83" s="6">
        <v>-7.4197074997357504</v>
      </c>
      <c r="AV83" s="6">
        <v>-7.4336910557714653</v>
      </c>
      <c r="AW83" s="6">
        <v>-7.4652802277268648</v>
      </c>
      <c r="AX83" s="6">
        <v>-7.5224441664522246</v>
      </c>
      <c r="AY83" s="6">
        <v>-7.6191256698221412</v>
      </c>
      <c r="AZ83" s="6">
        <v>-7.7781501327287774</v>
      </c>
      <c r="BA83" s="6">
        <v>-8.0360796514674178</v>
      </c>
      <c r="BB83" s="6">
        <v>-8.451413609205586</v>
      </c>
      <c r="BC83" s="6">
        <v>-9.1218397771769251</v>
      </c>
      <c r="BD83" s="6">
        <v>-10.245616471341302</v>
      </c>
      <c r="BE83" s="6">
        <v>4.4124539694437116E-2</v>
      </c>
      <c r="BF83" s="6">
        <v>4.2195937355512241E-2</v>
      </c>
      <c r="BG83" s="6">
        <v>4.0587819799137545E-2</v>
      </c>
      <c r="BH83" s="6">
        <v>3.9330735486515965E-2</v>
      </c>
      <c r="BI83" s="6">
        <v>3.8394609158671378E-2</v>
      </c>
      <c r="BJ83" s="6">
        <v>3.7724325747136633E-2</v>
      </c>
      <c r="BK83" s="6">
        <v>3.7262707692359967E-2</v>
      </c>
      <c r="BL83" s="6">
        <v>3.6960513209920214E-2</v>
      </c>
      <c r="BM83" s="6">
        <v>3.6780030090736347E-2</v>
      </c>
      <c r="BN83" s="6">
        <v>3.6696068382710299E-2</v>
      </c>
    </row>
    <row r="84" spans="1:66">
      <c r="A84" s="9">
        <v>10</v>
      </c>
      <c r="B84" t="s">
        <v>29</v>
      </c>
      <c r="C84">
        <v>-4.75</v>
      </c>
      <c r="D84">
        <v>-4.25</v>
      </c>
      <c r="E84">
        <v>-3.75</v>
      </c>
      <c r="F84">
        <v>-3.25</v>
      </c>
      <c r="G84">
        <v>-2.75</v>
      </c>
      <c r="H84">
        <v>-2.25</v>
      </c>
      <c r="I84">
        <v>-1.75</v>
      </c>
      <c r="J84">
        <v>-1.25</v>
      </c>
      <c r="K84">
        <v>-0.75</v>
      </c>
      <c r="L84">
        <v>-0.25</v>
      </c>
      <c r="M84" s="6">
        <v>0.25</v>
      </c>
      <c r="N84">
        <v>0.75</v>
      </c>
      <c r="O84">
        <v>1.25</v>
      </c>
      <c r="P84">
        <v>1.75</v>
      </c>
      <c r="Q84">
        <v>2.25</v>
      </c>
      <c r="R84">
        <v>2.75</v>
      </c>
      <c r="S84">
        <v>3.25</v>
      </c>
      <c r="T84">
        <v>3.75</v>
      </c>
      <c r="U84">
        <v>4.25</v>
      </c>
      <c r="V84">
        <v>4.75</v>
      </c>
      <c r="AS84" s="17">
        <v>9.9950024987506244E-4</v>
      </c>
      <c r="AT84">
        <v>9.9950024987506244E-4</v>
      </c>
      <c r="AU84" s="6"/>
      <c r="AV84" t="s">
        <v>30</v>
      </c>
      <c r="AY84" s="6"/>
      <c r="BA84" s="6">
        <v>0.21145823461184662</v>
      </c>
      <c r="BC84">
        <v>0.20955195234013199</v>
      </c>
      <c r="BE84">
        <v>0.22861477505727834</v>
      </c>
      <c r="BF84">
        <v>0.2230255528698922</v>
      </c>
      <c r="BG84">
        <v>0.21789921950773439</v>
      </c>
      <c r="BH84">
        <v>0.2135390481000308</v>
      </c>
      <c r="BI84">
        <v>0.2100118901817648</v>
      </c>
      <c r="BJ84">
        <v>0.20726733439110043</v>
      </c>
      <c r="BK84">
        <v>0.20521589798916853</v>
      </c>
      <c r="BL84">
        <v>0.20376679540516426</v>
      </c>
      <c r="BM84">
        <v>0.20284472504133505</v>
      </c>
      <c r="BN84">
        <v>0.20239710757499749</v>
      </c>
    </row>
    <row r="85" spans="1:66">
      <c r="B85" t="s">
        <v>0</v>
      </c>
      <c r="C85" s="6">
        <v>-7.4632220581320308</v>
      </c>
      <c r="D85" s="6">
        <v>-7.4814397965905126</v>
      </c>
      <c r="E85" s="6">
        <v>-7.5226967553606432</v>
      </c>
      <c r="F85" s="6">
        <v>-7.5981403300150951</v>
      </c>
      <c r="G85" s="6">
        <v>-7.7291478344843831</v>
      </c>
      <c r="H85" s="6">
        <v>-7.9563134321739106</v>
      </c>
      <c r="I85" s="6">
        <v>-8.3610700430788381</v>
      </c>
      <c r="J85" s="6">
        <v>-9.1226631450128277</v>
      </c>
      <c r="K85" s="6">
        <v>-10.685017202752295</v>
      </c>
      <c r="L85" s="6">
        <v>-14.299542363303601</v>
      </c>
      <c r="M85" s="6">
        <v>5.4656059767600074E-2</v>
      </c>
      <c r="N85" s="6">
        <v>4.8687910073119324E-2</v>
      </c>
      <c r="O85" s="6">
        <v>4.4704339739047659E-2</v>
      </c>
      <c r="P85" s="6">
        <v>4.1944469929314478E-2</v>
      </c>
      <c r="Q85" s="6">
        <v>4.0006660638057627E-2</v>
      </c>
      <c r="R85" s="6">
        <v>3.8649210936341202E-2</v>
      </c>
      <c r="S85" s="6">
        <v>3.7714141240040577E-2</v>
      </c>
      <c r="T85" s="6">
        <v>3.7094365771469802E-2</v>
      </c>
      <c r="U85" s="6">
        <v>3.6718042870651946E-2</v>
      </c>
      <c r="V85" s="6">
        <v>3.6540588852876664E-2</v>
      </c>
      <c r="AS85">
        <v>0</v>
      </c>
      <c r="AT85" t="s">
        <v>31</v>
      </c>
      <c r="AU85" s="6"/>
      <c r="AV85" t="s">
        <v>32</v>
      </c>
      <c r="AX85" s="6"/>
      <c r="AY85" s="6"/>
      <c r="AZ85" s="6"/>
      <c r="BA85" s="6"/>
      <c r="BB85" s="6"/>
      <c r="BC85" s="6"/>
      <c r="BD85" s="6"/>
      <c r="BE85">
        <v>0.34743259446576585</v>
      </c>
      <c r="BF85">
        <v>0.34722243666570174</v>
      </c>
      <c r="BG85">
        <v>0.34701850660094347</v>
      </c>
      <c r="BH85">
        <v>0.34683478869607359</v>
      </c>
      <c r="BI85">
        <v>0.34667708623464411</v>
      </c>
      <c r="BJ85">
        <v>0.34654691127870635</v>
      </c>
      <c r="BK85">
        <v>0.34644405784908627</v>
      </c>
      <c r="BL85">
        <v>0.34636780626107355</v>
      </c>
      <c r="BM85">
        <v>0.34631742707257546</v>
      </c>
      <c r="BN85">
        <v>0.34629237852245653</v>
      </c>
    </row>
    <row r="86" spans="1:66">
      <c r="A86" s="17">
        <v>9.9950024987506244E-4</v>
      </c>
      <c r="B86">
        <v>9.9950024987506244E-4</v>
      </c>
      <c r="C86" s="6"/>
      <c r="D86" t="s">
        <v>30</v>
      </c>
      <c r="G86" s="6"/>
      <c r="I86" s="6">
        <v>0.22067090612340259</v>
      </c>
      <c r="K86">
        <v>0.21656746058605231</v>
      </c>
      <c r="M86">
        <v>0.25760191595955489</v>
      </c>
      <c r="N86">
        <v>0.24222835374164156</v>
      </c>
      <c r="O86">
        <v>0.23118029711957921</v>
      </c>
      <c r="P86">
        <v>0.22295030893775139</v>
      </c>
      <c r="Q86">
        <v>0.21675062798741856</v>
      </c>
      <c r="R86">
        <v>0.21210563962947665</v>
      </c>
      <c r="S86">
        <v>0.20870005321993237</v>
      </c>
      <c r="T86">
        <v>0.20631598863193562</v>
      </c>
      <c r="U86">
        <v>0.20480443207210025</v>
      </c>
      <c r="V86">
        <v>0.20407144393463508</v>
      </c>
    </row>
    <row r="87" spans="1:66">
      <c r="A87">
        <v>0</v>
      </c>
      <c r="B87" t="s">
        <v>31</v>
      </c>
      <c r="C87" s="6"/>
      <c r="D87" t="s">
        <v>32</v>
      </c>
      <c r="F87" s="6"/>
      <c r="G87" s="6"/>
      <c r="H87" s="6"/>
      <c r="I87" s="6"/>
      <c r="J87" s="6"/>
      <c r="K87" s="6"/>
      <c r="L87" s="6"/>
      <c r="M87">
        <v>0.3486094899232291</v>
      </c>
      <c r="N87">
        <v>0.34810516157621385</v>
      </c>
      <c r="O87">
        <v>0.34773577042087445</v>
      </c>
      <c r="P87">
        <v>0.34745228804400768</v>
      </c>
      <c r="Q87">
        <v>0.34723081247834919</v>
      </c>
      <c r="R87">
        <v>0.34705823905063671</v>
      </c>
      <c r="S87">
        <v>0.34692677080751905</v>
      </c>
      <c r="T87">
        <v>0.34683155261943532</v>
      </c>
      <c r="U87">
        <v>0.34676954626202328</v>
      </c>
      <c r="V87">
        <v>0.34673896018749273</v>
      </c>
    </row>
    <row r="88" spans="1:66" ht="15.75" thickBot="1"/>
    <row r="89" spans="1:66">
      <c r="AS89">
        <v>10</v>
      </c>
      <c r="AT89" t="s">
        <v>15</v>
      </c>
      <c r="AU89" s="2">
        <v>0.33751718016081966</v>
      </c>
      <c r="AV89" s="3">
        <v>0.33751718016081966</v>
      </c>
      <c r="AW89" s="3">
        <v>0.33751718016081966</v>
      </c>
      <c r="AX89" s="3">
        <v>0.33751718016081966</v>
      </c>
      <c r="AY89" s="4">
        <v>0.33751718016081966</v>
      </c>
      <c r="AZ89">
        <v>0.33751718016081966</v>
      </c>
      <c r="BA89">
        <v>0.33751718016081966</v>
      </c>
      <c r="BB89">
        <v>0.33751718016081966</v>
      </c>
      <c r="BC89">
        <v>0.33751718016081966</v>
      </c>
      <c r="BD89">
        <v>0.33751718016081966</v>
      </c>
      <c r="BE89" s="2">
        <v>20</v>
      </c>
      <c r="BF89" s="3">
        <v>20</v>
      </c>
      <c r="BG89" s="3">
        <v>20</v>
      </c>
      <c r="BH89" s="3">
        <v>20</v>
      </c>
      <c r="BI89" s="4">
        <v>20</v>
      </c>
      <c r="BJ89">
        <v>20</v>
      </c>
      <c r="BK89">
        <v>20</v>
      </c>
      <c r="BL89">
        <v>20</v>
      </c>
      <c r="BM89">
        <v>20</v>
      </c>
      <c r="BN89">
        <v>20</v>
      </c>
    </row>
    <row r="90" spans="1:66">
      <c r="AS90">
        <v>6.5</v>
      </c>
      <c r="AT90" t="s">
        <v>16</v>
      </c>
      <c r="AU90" s="5">
        <v>2.3003409631105676</v>
      </c>
      <c r="AV90" s="6">
        <v>2.3083573878287384</v>
      </c>
      <c r="AW90" s="6">
        <v>2.3258279277112766</v>
      </c>
      <c r="AX90" s="6">
        <v>2.3559335006348694</v>
      </c>
      <c r="AY90" s="7">
        <v>2.4042956641976367</v>
      </c>
      <c r="AZ90">
        <v>2.4802663120258601</v>
      </c>
      <c r="BA90">
        <v>2.5992128243139003</v>
      </c>
      <c r="BB90">
        <v>2.7867852352283813</v>
      </c>
      <c r="BC90">
        <v>3.088901513838993</v>
      </c>
      <c r="BD90">
        <v>3.6069913433659897</v>
      </c>
      <c r="BE90" s="5">
        <v>15.309570762833561</v>
      </c>
      <c r="BF90" s="6">
        <v>13.926163457708624</v>
      </c>
      <c r="BG90" s="6">
        <v>13.362884495875042</v>
      </c>
      <c r="BH90" s="6">
        <v>13.117275604705991</v>
      </c>
      <c r="BI90" s="7">
        <v>13.00009694041373</v>
      </c>
      <c r="BJ90">
        <v>12.936926072830833</v>
      </c>
      <c r="BK90">
        <v>12.898154109705436</v>
      </c>
      <c r="BL90">
        <v>12.872447318989282</v>
      </c>
      <c r="BM90">
        <v>12.855974068366121</v>
      </c>
      <c r="BN90">
        <v>12.847782462555818</v>
      </c>
    </row>
    <row r="91" spans="1:66">
      <c r="AS91">
        <v>5.9047037450538227</v>
      </c>
      <c r="AT91" s="8">
        <v>-15</v>
      </c>
      <c r="AU91" s="5">
        <v>4.0858028251078995</v>
      </c>
      <c r="AV91" s="6">
        <v>4.1007578350181983</v>
      </c>
      <c r="AW91" s="6">
        <v>4.1332619719040098</v>
      </c>
      <c r="AX91" s="6">
        <v>4.1890300196837806</v>
      </c>
      <c r="AY91" s="7">
        <v>4.2780952822671416</v>
      </c>
      <c r="AZ91">
        <v>4.4169898920555992</v>
      </c>
      <c r="BA91">
        <v>4.6323298682050371</v>
      </c>
      <c r="BB91">
        <v>4.9656032828390817</v>
      </c>
      <c r="BC91">
        <v>5.4735702519760823</v>
      </c>
      <c r="BD91">
        <v>6.1864175290349461</v>
      </c>
      <c r="BE91" s="5">
        <v>13.020505003672968</v>
      </c>
      <c r="BF91" s="6">
        <v>13.044496384265193</v>
      </c>
      <c r="BG91" s="6">
        <v>12.984700904360366</v>
      </c>
      <c r="BH91" s="6">
        <v>12.934117423133964</v>
      </c>
      <c r="BI91" s="7">
        <v>12.89866697159442</v>
      </c>
      <c r="BJ91">
        <v>12.872345267267043</v>
      </c>
      <c r="BK91">
        <v>12.851257234354117</v>
      </c>
      <c r="BL91">
        <v>12.83439885478313</v>
      </c>
      <c r="BM91">
        <v>12.822321689711632</v>
      </c>
      <c r="BN91">
        <v>12.815968325665381</v>
      </c>
    </row>
    <row r="92" spans="1:66" ht="15.75" thickBot="1">
      <c r="AS92" s="9">
        <v>5.0000000000000001E-3</v>
      </c>
      <c r="AT92" t="s">
        <v>17</v>
      </c>
      <c r="AU92" s="5">
        <v>5.6647159047175935</v>
      </c>
      <c r="AV92" s="6">
        <v>5.6847030338375264</v>
      </c>
      <c r="AW92" s="6">
        <v>5.7279457566929111</v>
      </c>
      <c r="AX92" s="6">
        <v>5.8015871626603399</v>
      </c>
      <c r="AY92" s="7">
        <v>5.9180388997778532</v>
      </c>
      <c r="AZ92">
        <v>6.0976394753852743</v>
      </c>
      <c r="BA92">
        <v>6.3737488680009129</v>
      </c>
      <c r="BB92">
        <v>6.8036318508974327</v>
      </c>
      <c r="BC92">
        <v>7.4969760127685632</v>
      </c>
      <c r="BD92">
        <v>8.7121007056884316</v>
      </c>
      <c r="BE92" s="5">
        <v>11.257023057777653</v>
      </c>
      <c r="BF92" s="6">
        <v>12.181083780388294</v>
      </c>
      <c r="BG92" s="6">
        <v>12.539428681368337</v>
      </c>
      <c r="BH92" s="6">
        <v>12.686466160028848</v>
      </c>
      <c r="BI92" s="7">
        <v>12.747233672886628</v>
      </c>
      <c r="BJ92">
        <v>12.769421616891618</v>
      </c>
      <c r="BK92">
        <v>12.773607986946459</v>
      </c>
      <c r="BL92">
        <v>12.770168398431922</v>
      </c>
      <c r="BM92">
        <v>12.765033780193223</v>
      </c>
      <c r="BN92">
        <v>12.761653586075344</v>
      </c>
    </row>
    <row r="93" spans="1:66">
      <c r="AS93" s="10">
        <v>0.5</v>
      </c>
      <c r="AT93" t="s">
        <v>18</v>
      </c>
      <c r="AU93" s="5">
        <v>7.0243434520623351</v>
      </c>
      <c r="AV93" s="6">
        <v>7.0470510309459611</v>
      </c>
      <c r="AW93" s="6">
        <v>7.0958600430984298</v>
      </c>
      <c r="AX93" s="6">
        <v>7.1780663322379681</v>
      </c>
      <c r="AY93" s="7">
        <v>7.3059900032355678</v>
      </c>
      <c r="AZ93">
        <v>7.4989562415140538</v>
      </c>
      <c r="BA93">
        <v>7.7865797940386354</v>
      </c>
      <c r="BB93">
        <v>8.2139778032011801</v>
      </c>
      <c r="BC93">
        <v>8.8486069171697554</v>
      </c>
      <c r="BD93">
        <v>9.7783744995827</v>
      </c>
      <c r="BE93" s="5">
        <v>11.01984156181887</v>
      </c>
      <c r="BF93" s="6">
        <v>11.807714024702266</v>
      </c>
      <c r="BG93" s="6">
        <v>12.243302165063692</v>
      </c>
      <c r="BH93" s="6">
        <v>12.474176045962407</v>
      </c>
      <c r="BI93" s="7">
        <v>12.593232447819837</v>
      </c>
      <c r="BJ93">
        <v>12.651696210049936</v>
      </c>
      <c r="BK93">
        <v>12.677613296045632</v>
      </c>
      <c r="BL93">
        <v>12.686874386324444</v>
      </c>
      <c r="BM93">
        <v>12.688747442557375</v>
      </c>
      <c r="BN93">
        <v>12.688482951978559</v>
      </c>
    </row>
    <row r="94" spans="1:66" ht="15.75" thickBot="1">
      <c r="AS94" s="11">
        <v>2000</v>
      </c>
      <c r="AT94" t="s">
        <v>19</v>
      </c>
      <c r="AU94" s="12">
        <v>8.1648759988169388</v>
      </c>
      <c r="AV94" s="13">
        <v>8.1880607278310347</v>
      </c>
      <c r="AW94" s="13">
        <v>8.2375019931383981</v>
      </c>
      <c r="AX94" s="13">
        <v>8.3196502614796373</v>
      </c>
      <c r="AY94" s="14">
        <v>8.4449468027875412</v>
      </c>
      <c r="AZ94">
        <v>8.6286923566101947</v>
      </c>
      <c r="BA94">
        <v>8.8919148363639877</v>
      </c>
      <c r="BB94">
        <v>9.2612472293655461</v>
      </c>
      <c r="BC94">
        <v>9.7644784536873885</v>
      </c>
      <c r="BD94">
        <v>10.411706107505731</v>
      </c>
      <c r="BE94" s="12">
        <v>11.138488647237093</v>
      </c>
      <c r="BF94" s="13">
        <v>11.707858515695012</v>
      </c>
      <c r="BG94" s="13">
        <v>12.088297649771441</v>
      </c>
      <c r="BH94" s="13">
        <v>12.322628968837213</v>
      </c>
      <c r="BI94" s="14">
        <v>12.459227988810568</v>
      </c>
      <c r="BJ94">
        <v>12.534605337729165</v>
      </c>
      <c r="BK94">
        <v>12.573320073806013</v>
      </c>
      <c r="BL94">
        <v>12.591249140154666</v>
      </c>
      <c r="BM94">
        <v>12.598379517795538</v>
      </c>
      <c r="BN94">
        <v>12.600581873182858</v>
      </c>
    </row>
    <row r="95" spans="1:66">
      <c r="AS95" s="11">
        <v>1000</v>
      </c>
      <c r="AT95" t="s">
        <v>20</v>
      </c>
      <c r="AU95">
        <v>9.0960220596901262</v>
      </c>
      <c r="AV95">
        <v>9.1178764560259431</v>
      </c>
      <c r="AW95">
        <v>9.1640840301532283</v>
      </c>
      <c r="AX95">
        <v>9.239749688589459</v>
      </c>
      <c r="AY95">
        <v>9.3527351316631151</v>
      </c>
      <c r="AZ95" s="2">
        <v>9.513670875846497</v>
      </c>
      <c r="BA95" s="3">
        <v>9.735388092343559</v>
      </c>
      <c r="BB95" s="3">
        <v>10.030773036069229</v>
      </c>
      <c r="BC95" s="3">
        <v>10.407022684265076</v>
      </c>
      <c r="BD95" s="4">
        <v>10.85320007413423</v>
      </c>
      <c r="BE95">
        <v>11.320824069989815</v>
      </c>
      <c r="BF95">
        <v>11.720247057443776</v>
      </c>
      <c r="BG95">
        <v>12.017446162671398</v>
      </c>
      <c r="BH95">
        <v>12.219370724378468</v>
      </c>
      <c r="BI95">
        <v>12.347506771827863</v>
      </c>
      <c r="BJ95" s="2">
        <v>12.423888472289667</v>
      </c>
      <c r="BK95" s="3">
        <v>12.466399292746628</v>
      </c>
      <c r="BL95" s="3">
        <v>12.488148342602335</v>
      </c>
      <c r="BM95" s="3">
        <v>12.498085129290823</v>
      </c>
      <c r="BN95" s="4">
        <v>12.501736962969972</v>
      </c>
    </row>
    <row r="96" spans="1:66" ht="15.75" thickBot="1">
      <c r="AS96" s="15">
        <v>2</v>
      </c>
      <c r="AT96" t="s">
        <v>21</v>
      </c>
      <c r="AU96">
        <v>9.8338171021954519</v>
      </c>
      <c r="AV96">
        <v>9.8531469286918067</v>
      </c>
      <c r="AW96">
        <v>9.893670625856128</v>
      </c>
      <c r="AX96">
        <v>9.9590858142650731</v>
      </c>
      <c r="AY96">
        <v>10.05478910493011</v>
      </c>
      <c r="AZ96" s="5">
        <v>10.187461088988897</v>
      </c>
      <c r="BA96" s="6">
        <v>10.364035693200384</v>
      </c>
      <c r="BB96" s="6">
        <v>10.589505240536109</v>
      </c>
      <c r="BC96" s="6">
        <v>10.86289035054857</v>
      </c>
      <c r="BD96" s="7">
        <v>11.171297241590352</v>
      </c>
      <c r="BE96">
        <v>11.484963614422162</v>
      </c>
      <c r="BF96">
        <v>11.763366271427703</v>
      </c>
      <c r="BG96">
        <v>11.9838462151285</v>
      </c>
      <c r="BH96">
        <v>12.143640219924531</v>
      </c>
      <c r="BI96">
        <v>12.251287743145449</v>
      </c>
      <c r="BJ96" s="5">
        <v>12.319069733364479</v>
      </c>
      <c r="BK96" s="6">
        <v>12.358851627611026</v>
      </c>
      <c r="BL96" s="6">
        <v>12.380387299038164</v>
      </c>
      <c r="BM96" s="6">
        <v>12.390870545392891</v>
      </c>
      <c r="BN96" s="7">
        <v>12.39496945194877</v>
      </c>
    </row>
    <row r="97" spans="45:66" ht="15.75" thickBot="1">
      <c r="AS97" s="9">
        <v>1</v>
      </c>
      <c r="AT97" t="s">
        <v>22</v>
      </c>
      <c r="AU97">
        <v>10.397807595069573</v>
      </c>
      <c r="AV97">
        <v>10.414033948643489</v>
      </c>
      <c r="AW97">
        <v>10.447779720751473</v>
      </c>
      <c r="AX97">
        <v>10.501532424452828</v>
      </c>
      <c r="AY97">
        <v>10.578721451334443</v>
      </c>
      <c r="AZ97" s="5">
        <v>10.683194820641514</v>
      </c>
      <c r="BA97" s="6">
        <v>10.818246945325745</v>
      </c>
      <c r="BB97" s="6">
        <v>10.985000456932022</v>
      </c>
      <c r="BC97" s="6">
        <v>11.18010100611186</v>
      </c>
      <c r="BD97" s="7">
        <v>11.393291782650522</v>
      </c>
      <c r="BE97">
        <v>11.606786236207901</v>
      </c>
      <c r="BF97">
        <v>11.799748173381078</v>
      </c>
      <c r="BG97">
        <v>11.958239664278279</v>
      </c>
      <c r="BH97">
        <v>12.078031311069912</v>
      </c>
      <c r="BI97">
        <v>12.162114248253653</v>
      </c>
      <c r="BJ97" s="5">
        <v>12.217109346301703</v>
      </c>
      <c r="BK97" s="6">
        <v>12.250542255378942</v>
      </c>
      <c r="BL97" s="6">
        <v>12.269261180226863</v>
      </c>
      <c r="BM97" s="6">
        <v>12.278676950974468</v>
      </c>
      <c r="BN97" s="7">
        <v>12.282462480171256</v>
      </c>
    </row>
    <row r="98" spans="45:66" ht="15.75" thickBot="1">
      <c r="AS98" s="16">
        <v>0.1</v>
      </c>
      <c r="AT98" t="s">
        <v>23</v>
      </c>
      <c r="AU98">
        <v>10.80873149254605</v>
      </c>
      <c r="AV98">
        <v>10.821784639470096</v>
      </c>
      <c r="AW98">
        <v>10.848733060067905</v>
      </c>
      <c r="AX98">
        <v>10.89114496327541</v>
      </c>
      <c r="AY98">
        <v>10.951050907920921</v>
      </c>
      <c r="AZ98" s="5">
        <v>11.030474108177673</v>
      </c>
      <c r="BA98" s="6">
        <v>11.130688818628178</v>
      </c>
      <c r="BB98" s="6">
        <v>11.251186016874907</v>
      </c>
      <c r="BC98" s="6">
        <v>11.388485522136868</v>
      </c>
      <c r="BD98" s="7">
        <v>11.535273221498956</v>
      </c>
      <c r="BE98">
        <v>11.680789256966881</v>
      </c>
      <c r="BF98">
        <v>11.81339474453142</v>
      </c>
      <c r="BG98">
        <v>11.924597763629771</v>
      </c>
      <c r="BH98">
        <v>12.010865064140193</v>
      </c>
      <c r="BI98">
        <v>12.073030926696866</v>
      </c>
      <c r="BJ98" s="5">
        <v>12.114670866654594</v>
      </c>
      <c r="BK98" s="6">
        <v>12.14049765044996</v>
      </c>
      <c r="BL98" s="6">
        <v>12.155189358566881</v>
      </c>
      <c r="BM98" s="6">
        <v>12.162665903742919</v>
      </c>
      <c r="BN98" s="7">
        <v>12.16569374818957</v>
      </c>
    </row>
    <row r="99" spans="45:66" ht="15.75" thickBot="1">
      <c r="AS99" s="16">
        <v>0.1</v>
      </c>
      <c r="AT99" t="s">
        <v>24</v>
      </c>
      <c r="AU99">
        <v>11.086739188500355</v>
      </c>
      <c r="AV99">
        <v>11.096913185079499</v>
      </c>
      <c r="AW99">
        <v>11.117779916293093</v>
      </c>
      <c r="AX99">
        <v>11.150270570419645</v>
      </c>
      <c r="AY99">
        <v>11.195502984461495</v>
      </c>
      <c r="AZ99" s="12">
        <v>11.254417197994892</v>
      </c>
      <c r="BA99" s="13">
        <v>11.327265865597944</v>
      </c>
      <c r="BB99" s="13">
        <v>11.413001431053049</v>
      </c>
      <c r="BC99" s="13">
        <v>11.50870400318267</v>
      </c>
      <c r="BD99" s="14">
        <v>11.609342130086187</v>
      </c>
      <c r="BE99">
        <v>11.70825978545439</v>
      </c>
      <c r="BF99">
        <v>11.798596323854829</v>
      </c>
      <c r="BG99">
        <v>11.875135202461237</v>
      </c>
      <c r="BH99">
        <v>11.935348525648882</v>
      </c>
      <c r="BI99">
        <v>11.979341860419263</v>
      </c>
      <c r="BJ99" s="12">
        <v>12.009121440672809</v>
      </c>
      <c r="BK99" s="13">
        <v>12.027682316500293</v>
      </c>
      <c r="BL99" s="13">
        <v>12.038213085054402</v>
      </c>
      <c r="BM99" s="13">
        <v>12.043516044613417</v>
      </c>
      <c r="BN99" s="14">
        <v>12.045633267254003</v>
      </c>
    </row>
    <row r="100" spans="45:66">
      <c r="AS100" s="16">
        <v>0</v>
      </c>
      <c r="AT100" t="s">
        <v>25</v>
      </c>
      <c r="AU100">
        <v>11.250128224405969</v>
      </c>
      <c r="AV100">
        <v>11.257942786118445</v>
      </c>
      <c r="AW100">
        <v>11.273877612524162</v>
      </c>
      <c r="AX100">
        <v>11.298456911856258</v>
      </c>
      <c r="AY100">
        <v>11.332246915892352</v>
      </c>
      <c r="AZ100">
        <v>11.375591832346053</v>
      </c>
      <c r="BA100">
        <v>11.428280228859578</v>
      </c>
      <c r="BB100">
        <v>11.489194726160967</v>
      </c>
      <c r="BC100">
        <v>11.556051268673587</v>
      </c>
      <c r="BD100">
        <v>11.625386709269089</v>
      </c>
      <c r="BE100">
        <v>11.692949787823657</v>
      </c>
      <c r="BF100">
        <v>11.754508408762932</v>
      </c>
      <c r="BG100">
        <v>11.806792948652561</v>
      </c>
      <c r="BH100">
        <v>11.848097526031347</v>
      </c>
      <c r="BI100">
        <v>11.878349293213585</v>
      </c>
      <c r="BJ100">
        <v>11.898767636104106</v>
      </c>
      <c r="BK100">
        <v>11.911339186332375</v>
      </c>
      <c r="BL100">
        <v>11.918289218797529</v>
      </c>
      <c r="BM100">
        <v>11.921644994897763</v>
      </c>
      <c r="BN100">
        <v>11.922920856859117</v>
      </c>
    </row>
    <row r="101" spans="45:66" ht="15.75" thickBot="1">
      <c r="AS101" s="15">
        <v>0</v>
      </c>
      <c r="AT101" t="s">
        <v>26</v>
      </c>
      <c r="AU101">
        <v>11.314522864873529</v>
      </c>
      <c r="AV101">
        <v>11.320613871051668</v>
      </c>
      <c r="AW101">
        <v>11.332974802736777</v>
      </c>
      <c r="AX101">
        <v>11.351894254373061</v>
      </c>
      <c r="AY101">
        <v>11.377635388146254</v>
      </c>
      <c r="AZ101">
        <v>11.410245601918948</v>
      </c>
      <c r="BA101">
        <v>11.449335947230319</v>
      </c>
      <c r="BB101">
        <v>11.493877516800444</v>
      </c>
      <c r="BC101">
        <v>11.542087142822515</v>
      </c>
      <c r="BD101">
        <v>11.591487274205027</v>
      </c>
      <c r="BE101">
        <v>11.639198254102585</v>
      </c>
      <c r="BF101">
        <v>11.682432901108418</v>
      </c>
      <c r="BG101">
        <v>11.719036335112797</v>
      </c>
      <c r="BH101">
        <v>11.747853216056283</v>
      </c>
      <c r="BI101">
        <v>11.768809699976725</v>
      </c>
      <c r="BJ101">
        <v>11.782740091996175</v>
      </c>
      <c r="BK101">
        <v>11.791063824470017</v>
      </c>
      <c r="BL101">
        <v>11.795421095681686</v>
      </c>
      <c r="BM101">
        <v>11.797342462790146</v>
      </c>
      <c r="BN101">
        <v>11.797991117831021</v>
      </c>
    </row>
    <row r="102" spans="45:66">
      <c r="AS102">
        <v>80</v>
      </c>
      <c r="AT102" t="s">
        <v>27</v>
      </c>
      <c r="AU102">
        <v>11.292416275335549</v>
      </c>
      <c r="AV102">
        <v>11.297458280067707</v>
      </c>
      <c r="AW102">
        <v>11.307659825470495</v>
      </c>
      <c r="AX102">
        <v>11.323198667489851</v>
      </c>
      <c r="AY102">
        <v>11.3442034162323</v>
      </c>
      <c r="AZ102">
        <v>11.370605250536126</v>
      </c>
      <c r="BA102">
        <v>11.401975861127083</v>
      </c>
      <c r="BB102">
        <v>11.437391932249433</v>
      </c>
      <c r="BC102">
        <v>11.475379230179868</v>
      </c>
      <c r="BD102">
        <v>11.513988548472289</v>
      </c>
      <c r="BE102">
        <v>11.551027767936352</v>
      </c>
      <c r="BF102">
        <v>11.584414812248971</v>
      </c>
      <c r="BG102">
        <v>11.61254814579258</v>
      </c>
      <c r="BH102">
        <v>11.634566708858985</v>
      </c>
      <c r="BI102">
        <v>11.650423259606701</v>
      </c>
      <c r="BJ102">
        <v>11.660775744874218</v>
      </c>
      <c r="BK102">
        <v>11.666756290670124</v>
      </c>
      <c r="BL102">
        <v>11.669691557336398</v>
      </c>
      <c r="BM102">
        <v>11.670834739569898</v>
      </c>
      <c r="BN102">
        <v>11.671147028649266</v>
      </c>
    </row>
    <row r="103" spans="45:66">
      <c r="AS103" s="9">
        <v>0</v>
      </c>
      <c r="AT103" t="s">
        <v>28</v>
      </c>
      <c r="AU103">
        <v>10</v>
      </c>
      <c r="AV103">
        <v>10</v>
      </c>
      <c r="AW103">
        <v>10</v>
      </c>
      <c r="AX103">
        <v>10</v>
      </c>
      <c r="AY103">
        <v>10</v>
      </c>
      <c r="AZ103">
        <v>10</v>
      </c>
      <c r="BA103">
        <v>10</v>
      </c>
      <c r="BB103">
        <v>10</v>
      </c>
      <c r="BC103">
        <v>10</v>
      </c>
      <c r="BD103">
        <v>10</v>
      </c>
      <c r="BE103">
        <v>10</v>
      </c>
      <c r="BF103">
        <v>10</v>
      </c>
      <c r="BG103">
        <v>10</v>
      </c>
      <c r="BH103">
        <v>10</v>
      </c>
      <c r="BI103">
        <v>10</v>
      </c>
      <c r="BJ103">
        <v>10</v>
      </c>
      <c r="BK103">
        <v>10</v>
      </c>
      <c r="BL103">
        <v>10</v>
      </c>
      <c r="BM103">
        <v>10</v>
      </c>
      <c r="BN103">
        <v>10</v>
      </c>
    </row>
    <row r="104" spans="45:66">
      <c r="AS104" s="9">
        <v>10</v>
      </c>
      <c r="AT104" t="s">
        <v>29</v>
      </c>
      <c r="AU104">
        <v>-4.75</v>
      </c>
      <c r="AV104">
        <v>-4.25</v>
      </c>
      <c r="AW104">
        <v>-3.75</v>
      </c>
      <c r="AX104">
        <v>-3.25</v>
      </c>
      <c r="AY104">
        <v>-2.75</v>
      </c>
      <c r="AZ104">
        <v>-2.25</v>
      </c>
      <c r="BA104">
        <v>-1.75</v>
      </c>
      <c r="BB104">
        <v>-1.25</v>
      </c>
      <c r="BC104">
        <v>-0.75</v>
      </c>
      <c r="BD104">
        <v>-0.25</v>
      </c>
      <c r="BE104" s="6">
        <v>0.25</v>
      </c>
      <c r="BF104">
        <v>0.75</v>
      </c>
      <c r="BG104">
        <v>1.25</v>
      </c>
      <c r="BH104">
        <v>1.75</v>
      </c>
      <c r="BI104">
        <v>2.25</v>
      </c>
      <c r="BJ104">
        <v>2.75</v>
      </c>
      <c r="BK104">
        <v>3.25</v>
      </c>
      <c r="BL104">
        <v>3.75</v>
      </c>
      <c r="BM104">
        <v>4.25</v>
      </c>
      <c r="BN104">
        <v>4.75</v>
      </c>
    </row>
    <row r="105" spans="45:66">
      <c r="AT105" t="s">
        <v>0</v>
      </c>
      <c r="AU105" s="6">
        <v>-7.8512951317989916</v>
      </c>
      <c r="AV105" s="6">
        <v>-7.8833608306716751</v>
      </c>
      <c r="AW105" s="6">
        <v>-7.9532429902018276</v>
      </c>
      <c r="AX105" s="6">
        <v>-8.0736652818961989</v>
      </c>
      <c r="AY105" s="6">
        <v>-8.2671139361472683</v>
      </c>
      <c r="AZ105" s="6">
        <v>-8.5709965274601618</v>
      </c>
      <c r="BA105" s="6">
        <v>-9.0467825766123227</v>
      </c>
      <c r="BB105" s="6">
        <v>-9.7970722202702465</v>
      </c>
      <c r="BC105" s="6">
        <v>-11.005537334712693</v>
      </c>
      <c r="BD105" s="6">
        <v>-13.07789665282068</v>
      </c>
      <c r="BE105" s="6">
        <v>18.761716948665757</v>
      </c>
      <c r="BF105" s="6">
        <v>2.4283204566882065E-2</v>
      </c>
      <c r="BG105" s="6">
        <v>2.6535194419290187E-2</v>
      </c>
      <c r="BH105" s="6">
        <v>2.7517139011670199E-2</v>
      </c>
      <c r="BI105" s="6">
        <v>2.7985619428630763E-2</v>
      </c>
      <c r="BJ105" s="6">
        <v>2.8238176620366484E-2</v>
      </c>
      <c r="BK105" s="6">
        <v>2.8393186967694408E-2</v>
      </c>
      <c r="BL105" s="6">
        <v>2.8495962742671535E-2</v>
      </c>
      <c r="BM105" s="6">
        <v>2.8561822815127948E-2</v>
      </c>
      <c r="BN105" s="6">
        <v>2.8594572863345054E-2</v>
      </c>
    </row>
    <row r="106" spans="45:66">
      <c r="AS106" s="17">
        <v>1</v>
      </c>
      <c r="AT106">
        <v>9.9950024987506244E-4</v>
      </c>
      <c r="AU106" s="6"/>
      <c r="AV106" t="s">
        <v>30</v>
      </c>
      <c r="AY106" s="6"/>
      <c r="BA106" s="6">
        <v>9.66819950008124</v>
      </c>
      <c r="BC106">
        <v>0.15082354536505227</v>
      </c>
      <c r="BE106">
        <v>95.324583092526908</v>
      </c>
      <c r="BF106">
        <v>0.12756726426448184</v>
      </c>
      <c r="BG106">
        <v>0.14216526840424926</v>
      </c>
      <c r="BH106">
        <v>0.14936101955588246</v>
      </c>
      <c r="BI106">
        <v>0.15317977053801865</v>
      </c>
      <c r="BJ106">
        <v>0.15533484277928544</v>
      </c>
      <c r="BK106">
        <v>0.1566075600133772</v>
      </c>
      <c r="BL106">
        <v>0.15737194017203829</v>
      </c>
      <c r="BM106">
        <v>0.15781117450037813</v>
      </c>
      <c r="BN106">
        <v>0.15801306805775917</v>
      </c>
    </row>
    <row r="107" spans="45:66">
      <c r="AS107">
        <v>0</v>
      </c>
      <c r="AT107" t="s">
        <v>31</v>
      </c>
      <c r="AU107" s="6"/>
      <c r="AV107" t="s">
        <v>32</v>
      </c>
      <c r="AX107" s="6"/>
      <c r="AY107" s="6"/>
      <c r="AZ107" s="6"/>
      <c r="BA107" s="6"/>
      <c r="BB107" s="6"/>
      <c r="BC107" s="6"/>
      <c r="BD107" s="6"/>
      <c r="BE107">
        <v>141.31648539263281</v>
      </c>
      <c r="BF107">
        <v>0.19672503171178612</v>
      </c>
      <c r="BG107">
        <v>0.22539491658253558</v>
      </c>
      <c r="BH107">
        <v>0.24207389919740416</v>
      </c>
      <c r="BI107">
        <v>0.25262487180617482</v>
      </c>
      <c r="BJ107">
        <v>0.25964573302699334</v>
      </c>
      <c r="BK107">
        <v>0.26440769013315979</v>
      </c>
      <c r="BL107">
        <v>0.26758166612967677</v>
      </c>
      <c r="BM107">
        <v>0.2695364081810534</v>
      </c>
      <c r="BN107">
        <v>0.27047012046264329</v>
      </c>
    </row>
  </sheetData>
  <conditionalFormatting sqref="C25:V39">
    <cfRule type="colorScale" priority="7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47:V61">
    <cfRule type="colorScale" priority="6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C69:V83">
    <cfRule type="colorScale" priority="5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U25:BN39">
    <cfRule type="colorScale" priority="4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U47:BN61">
    <cfRule type="colorScale" priority="3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U67:BN81">
    <cfRule type="colorScale" priority="2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conditionalFormatting sqref="AU89:BN103">
    <cfRule type="colorScale" priority="1">
      <colorScale>
        <cfvo type="min" val="0"/>
        <cfvo type="percentile" val="50"/>
        <cfvo type="max" val="0"/>
        <color rgb="FF63BE7B"/>
        <color rgb="FFFFEB84"/>
        <color rgb="FFF8696B"/>
      </colorScale>
    </cfRule>
  </conditionalFormatting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ztraty kwh na m2 a rok</vt:lpstr>
      <vt:lpstr>kontrolní pole</vt:lpstr>
      <vt:lpstr>obvodova zed</vt:lpstr>
      <vt:lpstr>průběhy během roku</vt:lpstr>
      <vt:lpstr>soumernost polí</vt:lpstr>
      <vt:lpstr>nezatepleny dum</vt:lpstr>
      <vt:lpstr>bez soklu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pepa</dc:creator>
  <cp:lastModifiedBy>pepa</cp:lastModifiedBy>
  <dcterms:created xsi:type="dcterms:W3CDTF">2018-01-21T19:56:41Z</dcterms:created>
  <dcterms:modified xsi:type="dcterms:W3CDTF">2018-02-01T11:44:21Z</dcterms:modified>
</cp:coreProperties>
</file>