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entalpie" sheetId="1" r:id="rId1"/>
    <sheet name="větrání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0" i="2"/>
  <c r="D9"/>
  <c r="D8"/>
  <c r="D5"/>
  <c r="D3"/>
  <c r="L19" i="1"/>
  <c r="L12"/>
  <c r="L5"/>
  <c r="J7"/>
  <c r="L20"/>
  <c r="L13"/>
  <c r="L6"/>
  <c r="K20"/>
  <c r="K13"/>
  <c r="K6"/>
  <c r="J20"/>
  <c r="J13"/>
  <c r="J6"/>
  <c r="Q9"/>
  <c r="Q8"/>
  <c r="Q7"/>
  <c r="P9"/>
  <c r="P8"/>
  <c r="P7"/>
  <c r="H20"/>
  <c r="G20"/>
  <c r="F20"/>
  <c r="I19"/>
  <c r="H13"/>
  <c r="O12" s="1"/>
  <c r="G13"/>
  <c r="F13"/>
  <c r="I12"/>
  <c r="I5"/>
  <c r="H6"/>
  <c r="G6"/>
  <c r="N6" s="1"/>
  <c r="F6"/>
  <c r="O5" l="1"/>
  <c r="N13"/>
  <c r="N20"/>
  <c r="O19"/>
</calcChain>
</file>

<file path=xl/sharedStrings.xml><?xml version="1.0" encoding="utf-8"?>
<sst xmlns="http://schemas.openxmlformats.org/spreadsheetml/2006/main" count="39" uniqueCount="22">
  <si>
    <t>odch</t>
  </si>
  <si>
    <t>chybí</t>
  </si>
  <si>
    <t>https://www.qpro.cz/Vlastnosti-vlhkeho-vzduchu</t>
  </si>
  <si>
    <t>přích</t>
  </si>
  <si>
    <t>gramů</t>
  </si>
  <si>
    <t>https://cs.wikipedia.org/wiki/M%C4%9Brn%C3%A9_skupensk%C3%A9_teplo_varu</t>
  </si>
  <si>
    <t>kJ/g</t>
  </si>
  <si>
    <t>2 257 kJ/kg</t>
  </si>
  <si>
    <t>účinnost rekuperace</t>
  </si>
  <si>
    <t>větrání</t>
  </si>
  <si>
    <t>W rekup</t>
  </si>
  <si>
    <t>W dodat</t>
  </si>
  <si>
    <t>m3/hod</t>
  </si>
  <si>
    <t>teplota °C</t>
  </si>
  <si>
    <t>relativní vlhkost %</t>
  </si>
  <si>
    <t>merna hmotnost kg/m3</t>
  </si>
  <si>
    <t>abs vlhkost  g/m3</t>
  </si>
  <si>
    <t>m3</t>
  </si>
  <si>
    <t>entalpie kJ/kg</t>
  </si>
  <si>
    <t>g/kg</t>
  </si>
  <si>
    <t>g vody</t>
  </si>
  <si>
    <t>hod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</si>
</sst>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účinnost rekuperac</a:t>
            </a:r>
            <a:r>
              <a:rPr lang="cs-CZ" sz="1200" baseline="0"/>
              <a:t>e / teplota</a:t>
            </a:r>
            <a:endParaRPr lang="en-US" sz="120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entalpie!$Q$6</c:f>
              <c:strCache>
                <c:ptCount val="1"/>
                <c:pt idx="0">
                  <c:v>účinnost rekuperace</c:v>
                </c:pt>
              </c:strCache>
            </c:strRef>
          </c:tx>
          <c:xVal>
            <c:numRef>
              <c:f>entalpie!$P$7:$P$9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xVal>
          <c:yVal>
            <c:numRef>
              <c:f>entalpie!$Q$7:$Q$9</c:f>
              <c:numCache>
                <c:formatCode>0.00%</c:formatCode>
                <c:ptCount val="3"/>
                <c:pt idx="0">
                  <c:v>0.54664179104477617</c:v>
                </c:pt>
                <c:pt idx="1">
                  <c:v>0.59084186887221346</c:v>
                </c:pt>
                <c:pt idx="2">
                  <c:v>0.64110764746366544</c:v>
                </c:pt>
              </c:numCache>
            </c:numRef>
          </c:yVal>
        </c:ser>
        <c:axId val="50357376"/>
        <c:axId val="50358912"/>
      </c:scatterChart>
      <c:valAx>
        <c:axId val="50357376"/>
        <c:scaling>
          <c:orientation val="minMax"/>
        </c:scaling>
        <c:axPos val="b"/>
        <c:numFmt formatCode="General" sourceLinked="1"/>
        <c:tickLblPos val="nextTo"/>
        <c:crossAx val="50358912"/>
        <c:crosses val="autoZero"/>
        <c:crossBetween val="midCat"/>
      </c:valAx>
      <c:valAx>
        <c:axId val="50358912"/>
        <c:scaling>
          <c:orientation val="minMax"/>
        </c:scaling>
        <c:axPos val="l"/>
        <c:majorGridlines/>
        <c:numFmt formatCode="0.00%" sourceLinked="1"/>
        <c:tickLblPos val="nextTo"/>
        <c:crossAx val="50357376"/>
        <c:crosses val="autoZero"/>
        <c:crossBetween val="midCat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entalpie!$C$24:$E$24</c:f>
              <c:numCache>
                <c:formatCode>General</c:formatCode>
                <c:ptCount val="3"/>
                <c:pt idx="0">
                  <c:v>100</c:v>
                </c:pt>
                <c:pt idx="1">
                  <c:v>50</c:v>
                </c:pt>
                <c:pt idx="2">
                  <c:v>0</c:v>
                </c:pt>
              </c:numCache>
            </c:numRef>
          </c:xVal>
          <c:yVal>
            <c:numRef>
              <c:f>entalpie!$C$27:$E$27</c:f>
              <c:numCache>
                <c:formatCode>General</c:formatCode>
                <c:ptCount val="3"/>
                <c:pt idx="0">
                  <c:v>61.97</c:v>
                </c:pt>
                <c:pt idx="1">
                  <c:v>41.33</c:v>
                </c:pt>
                <c:pt idx="2">
                  <c:v>21.21</c:v>
                </c:pt>
              </c:numCache>
            </c:numRef>
          </c:yVal>
        </c:ser>
        <c:axId val="46158208"/>
        <c:axId val="46156416"/>
      </c:scatterChart>
      <c:valAx>
        <c:axId val="46158208"/>
        <c:scaling>
          <c:orientation val="minMax"/>
        </c:scaling>
        <c:axPos val="b"/>
        <c:majorGridlines/>
        <c:numFmt formatCode="General" sourceLinked="1"/>
        <c:tickLblPos val="nextTo"/>
        <c:crossAx val="46156416"/>
        <c:crosses val="autoZero"/>
        <c:crossBetween val="midCat"/>
        <c:majorUnit val="10"/>
      </c:valAx>
      <c:valAx>
        <c:axId val="46156416"/>
        <c:scaling>
          <c:orientation val="minMax"/>
        </c:scaling>
        <c:axPos val="l"/>
        <c:majorGridlines/>
        <c:numFmt formatCode="General" sourceLinked="1"/>
        <c:tickLblPos val="nextTo"/>
        <c:crossAx val="46158208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6</xdr:row>
      <xdr:rowOff>47625</xdr:rowOff>
    </xdr:from>
    <xdr:to>
      <xdr:col>22</xdr:col>
      <xdr:colOff>0</xdr:colOff>
      <xdr:row>19</xdr:row>
      <xdr:rowOff>104775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285751</xdr:colOff>
      <xdr:row>23</xdr:row>
      <xdr:rowOff>9525</xdr:rowOff>
    </xdr:from>
    <xdr:to>
      <xdr:col>11</xdr:col>
      <xdr:colOff>95251</xdr:colOff>
      <xdr:row>32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4" workbookViewId="0">
      <selection activeCell="A6" sqref="A6"/>
    </sheetView>
  </sheetViews>
  <sheetFormatPr defaultRowHeight="15"/>
  <cols>
    <col min="1" max="1" width="22" customWidth="1"/>
    <col min="2" max="9" width="6.42578125" customWidth="1"/>
    <col min="10" max="10" width="7.5703125" customWidth="1"/>
    <col min="11" max="12" width="9" customWidth="1"/>
    <col min="13" max="14" width="6.42578125" customWidth="1"/>
  </cols>
  <sheetData>
    <row r="1" spans="1:18">
      <c r="F1" t="s">
        <v>0</v>
      </c>
      <c r="G1" t="s">
        <v>3</v>
      </c>
      <c r="H1" t="s">
        <v>1</v>
      </c>
      <c r="I1" t="s">
        <v>4</v>
      </c>
      <c r="J1" t="s">
        <v>9</v>
      </c>
      <c r="K1" t="s">
        <v>10</v>
      </c>
      <c r="L1" t="s">
        <v>11</v>
      </c>
      <c r="O1" t="s">
        <v>2</v>
      </c>
    </row>
    <row r="2" spans="1:18">
      <c r="A2" t="s">
        <v>13</v>
      </c>
      <c r="B2">
        <v>21</v>
      </c>
      <c r="C2">
        <v>10</v>
      </c>
      <c r="D2">
        <v>10</v>
      </c>
      <c r="E2">
        <v>21</v>
      </c>
    </row>
    <row r="3" spans="1:18">
      <c r="A3" t="s">
        <v>14</v>
      </c>
      <c r="B3">
        <v>50</v>
      </c>
      <c r="C3">
        <v>50</v>
      </c>
      <c r="D3">
        <v>97</v>
      </c>
      <c r="E3">
        <v>26</v>
      </c>
    </row>
    <row r="4" spans="1:18">
      <c r="A4" t="s">
        <v>15</v>
      </c>
      <c r="B4">
        <v>1.1659999999999999</v>
      </c>
      <c r="C4">
        <v>1.214</v>
      </c>
      <c r="D4">
        <v>1.2110000000000001</v>
      </c>
      <c r="E4">
        <v>1.169</v>
      </c>
      <c r="O4" t="s">
        <v>5</v>
      </c>
    </row>
    <row r="5" spans="1:18">
      <c r="A5" t="s">
        <v>16</v>
      </c>
      <c r="B5">
        <v>9.1639999999999997</v>
      </c>
      <c r="C5">
        <v>4.6989999999999998</v>
      </c>
      <c r="D5">
        <v>9.1219999999999999</v>
      </c>
      <c r="E5">
        <v>4.766</v>
      </c>
      <c r="I5">
        <f>B5-E5</f>
        <v>4.3979999999999997</v>
      </c>
      <c r="L5">
        <f>2210*I5*J6</f>
        <v>404.98249999999996</v>
      </c>
      <c r="O5">
        <f>H6/I5</f>
        <v>2.2100954979536152</v>
      </c>
      <c r="P5" t="s">
        <v>6</v>
      </c>
      <c r="R5" t="s">
        <v>7</v>
      </c>
    </row>
    <row r="6" spans="1:18">
      <c r="A6" t="s">
        <v>18</v>
      </c>
      <c r="B6">
        <v>41.33</v>
      </c>
      <c r="C6">
        <v>19.89</v>
      </c>
      <c r="D6">
        <v>29.21</v>
      </c>
      <c r="E6">
        <v>31.61</v>
      </c>
      <c r="F6">
        <f>B6-D6</f>
        <v>12.119999999999997</v>
      </c>
      <c r="G6">
        <f>C6-E6</f>
        <v>-11.719999999999999</v>
      </c>
      <c r="H6">
        <f>B6-E6</f>
        <v>9.7199999999999989</v>
      </c>
      <c r="J6">
        <f>10*10*5*0.3/3600</f>
        <v>4.1666666666666664E-2</v>
      </c>
      <c r="K6">
        <f>-1000*J6*G6</f>
        <v>488.33333333333326</v>
      </c>
      <c r="L6">
        <f>1000*J6*H6</f>
        <v>404.99999999999994</v>
      </c>
      <c r="M6">
        <v>10</v>
      </c>
      <c r="N6">
        <f>G6/(G6-H6)</f>
        <v>0.54664179104477617</v>
      </c>
      <c r="Q6" t="s">
        <v>8</v>
      </c>
    </row>
    <row r="7" spans="1:18">
      <c r="J7">
        <f>10*10*5*0.3</f>
        <v>150</v>
      </c>
      <c r="K7" t="s">
        <v>12</v>
      </c>
      <c r="P7">
        <f>M6</f>
        <v>10</v>
      </c>
      <c r="Q7" s="1">
        <f>N6</f>
        <v>0.54664179104477617</v>
      </c>
    </row>
    <row r="8" spans="1:18">
      <c r="P8">
        <f>M13</f>
        <v>0</v>
      </c>
      <c r="Q8" s="1">
        <f>N13</f>
        <v>0.59084186887221346</v>
      </c>
    </row>
    <row r="9" spans="1:18">
      <c r="A9" t="s">
        <v>13</v>
      </c>
      <c r="B9">
        <v>21</v>
      </c>
      <c r="C9">
        <v>0</v>
      </c>
      <c r="D9">
        <v>0</v>
      </c>
      <c r="E9">
        <v>21</v>
      </c>
      <c r="P9">
        <f>M20</f>
        <v>-10</v>
      </c>
      <c r="Q9" s="1">
        <f>N20</f>
        <v>0.64110764746366544</v>
      </c>
    </row>
    <row r="10" spans="1:18">
      <c r="A10" t="s">
        <v>14</v>
      </c>
      <c r="B10">
        <v>50</v>
      </c>
      <c r="C10">
        <v>50</v>
      </c>
      <c r="D10">
        <v>100</v>
      </c>
      <c r="E10">
        <v>13</v>
      </c>
    </row>
    <row r="11" spans="1:18">
      <c r="A11" t="s">
        <v>15</v>
      </c>
      <c r="B11">
        <v>1.1659999999999999</v>
      </c>
      <c r="C11">
        <v>1.26</v>
      </c>
      <c r="D11">
        <v>1.2589999999999999</v>
      </c>
      <c r="E11">
        <v>1.17</v>
      </c>
    </row>
    <row r="12" spans="1:18">
      <c r="A12" t="s">
        <v>16</v>
      </c>
      <c r="B12">
        <v>9.1639999999999997</v>
      </c>
      <c r="C12">
        <v>2.419</v>
      </c>
      <c r="D12">
        <v>4.8170000000000002</v>
      </c>
      <c r="E12">
        <v>2.387</v>
      </c>
      <c r="I12">
        <f>B12-E12</f>
        <v>6.7769999999999992</v>
      </c>
      <c r="L12">
        <f>2210*I12*J13</f>
        <v>624.04874999999993</v>
      </c>
      <c r="O12">
        <f>H13/I12</f>
        <v>2.2045152722443557</v>
      </c>
    </row>
    <row r="13" spans="1:18">
      <c r="A13" t="s">
        <v>18</v>
      </c>
      <c r="B13">
        <v>41.33</v>
      </c>
      <c r="C13">
        <v>4.8159999999999998</v>
      </c>
      <c r="D13">
        <v>9.6620000000000008</v>
      </c>
      <c r="E13">
        <v>26.39</v>
      </c>
      <c r="F13">
        <f>B13-D13</f>
        <v>31.667999999999999</v>
      </c>
      <c r="G13">
        <f>C13-E13</f>
        <v>-21.574000000000002</v>
      </c>
      <c r="H13">
        <f>B13-E13</f>
        <v>14.939999999999998</v>
      </c>
      <c r="J13">
        <f>J6</f>
        <v>4.1666666666666664E-2</v>
      </c>
      <c r="K13">
        <f>-1000*J13*G13</f>
        <v>898.91666666666663</v>
      </c>
      <c r="L13">
        <f>1000*J13*H13</f>
        <v>622.49999999999989</v>
      </c>
      <c r="M13">
        <v>0</v>
      </c>
      <c r="N13">
        <f>G13/(G13-H13)</f>
        <v>0.59084186887221346</v>
      </c>
    </row>
    <row r="16" spans="1:18">
      <c r="A16" t="s">
        <v>13</v>
      </c>
      <c r="B16">
        <v>21</v>
      </c>
      <c r="C16">
        <v>-10</v>
      </c>
      <c r="D16">
        <v>-10</v>
      </c>
      <c r="E16">
        <v>21</v>
      </c>
    </row>
    <row r="17" spans="1:15">
      <c r="A17" t="s">
        <v>14</v>
      </c>
      <c r="B17">
        <v>50</v>
      </c>
      <c r="C17">
        <v>50</v>
      </c>
      <c r="D17">
        <v>100</v>
      </c>
      <c r="E17">
        <v>6</v>
      </c>
    </row>
    <row r="18" spans="1:15">
      <c r="A18" t="s">
        <v>15</v>
      </c>
      <c r="B18">
        <v>1.1659999999999999</v>
      </c>
      <c r="C18">
        <v>1.3089999999999999</v>
      </c>
      <c r="D18">
        <v>1.3080000000000001</v>
      </c>
      <c r="E18">
        <v>1.171</v>
      </c>
    </row>
    <row r="19" spans="1:15">
      <c r="A19" t="s">
        <v>16</v>
      </c>
      <c r="B19">
        <v>9.1639999999999997</v>
      </c>
      <c r="C19">
        <v>1.07</v>
      </c>
      <c r="D19">
        <v>2.141</v>
      </c>
      <c r="E19">
        <v>1.0980000000000001</v>
      </c>
      <c r="I19">
        <f>B19-E19</f>
        <v>8.0659999999999989</v>
      </c>
      <c r="L19">
        <f>2210*I19*J20</f>
        <v>742.7441666666665</v>
      </c>
      <c r="O19">
        <f>H20/I19</f>
        <v>2.1981155467394</v>
      </c>
    </row>
    <row r="20" spans="1:15">
      <c r="A20" t="s">
        <v>18</v>
      </c>
      <c r="B20">
        <v>41.33</v>
      </c>
      <c r="C20">
        <v>-8.0719999999999992</v>
      </c>
      <c r="D20">
        <v>-9.9979999999999993</v>
      </c>
      <c r="E20">
        <v>23.6</v>
      </c>
      <c r="F20">
        <f>B20-D20</f>
        <v>51.327999999999996</v>
      </c>
      <c r="G20">
        <f>C20-E20</f>
        <v>-31.672000000000001</v>
      </c>
      <c r="H20">
        <f>B20-E20</f>
        <v>17.729999999999997</v>
      </c>
      <c r="J20">
        <f>J13</f>
        <v>4.1666666666666664E-2</v>
      </c>
      <c r="K20">
        <f>-1000*J20*G20</f>
        <v>1319.6666666666665</v>
      </c>
      <c r="L20">
        <f>1000*J20*H20</f>
        <v>738.74999999999977</v>
      </c>
      <c r="M20">
        <v>-10</v>
      </c>
      <c r="N20">
        <f>G20/(G20-H20)</f>
        <v>0.64110764746366544</v>
      </c>
    </row>
    <row r="23" spans="1:15">
      <c r="A23" t="s">
        <v>13</v>
      </c>
      <c r="B23">
        <v>0</v>
      </c>
      <c r="C23">
        <v>21</v>
      </c>
      <c r="D23">
        <v>21</v>
      </c>
      <c r="E23">
        <v>21</v>
      </c>
    </row>
    <row r="24" spans="1:15">
      <c r="A24" t="s">
        <v>14</v>
      </c>
      <c r="B24">
        <v>0</v>
      </c>
      <c r="C24">
        <v>100</v>
      </c>
      <c r="D24">
        <v>50</v>
      </c>
      <c r="E24">
        <v>0</v>
      </c>
    </row>
    <row r="25" spans="1:15">
      <c r="A25" t="s">
        <v>15</v>
      </c>
      <c r="B25">
        <v>1.2609999999999999</v>
      </c>
      <c r="C25">
        <v>1.1599999999999999</v>
      </c>
      <c r="D25">
        <v>1.1659999999999999</v>
      </c>
      <c r="E25">
        <v>1.171</v>
      </c>
    </row>
    <row r="26" spans="1:15">
      <c r="A26" t="s">
        <v>16</v>
      </c>
      <c r="B26">
        <v>0</v>
      </c>
      <c r="C26">
        <v>18.329999999999998</v>
      </c>
      <c r="D26">
        <v>9.1639999999999997</v>
      </c>
      <c r="E26">
        <v>0</v>
      </c>
    </row>
    <row r="27" spans="1:15">
      <c r="A27" t="s">
        <v>18</v>
      </c>
      <c r="B27">
        <v>0</v>
      </c>
      <c r="C27">
        <v>61.97</v>
      </c>
      <c r="D27">
        <v>41.33</v>
      </c>
      <c r="E27">
        <v>21.21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E10"/>
  <sheetViews>
    <sheetView workbookViewId="0">
      <selection activeCell="C2" sqref="C2"/>
    </sheetView>
  </sheetViews>
  <sheetFormatPr defaultRowHeight="15"/>
  <sheetData>
    <row r="3" spans="4:5">
      <c r="D3">
        <f>2*6*4</f>
        <v>48</v>
      </c>
      <c r="E3" t="s">
        <v>17</v>
      </c>
    </row>
    <row r="4" spans="4:5">
      <c r="D4">
        <v>7</v>
      </c>
      <c r="E4" t="s">
        <v>12</v>
      </c>
    </row>
    <row r="5" spans="4:5">
      <c r="D5">
        <f>D4/D3</f>
        <v>0.14583333333333334</v>
      </c>
    </row>
    <row r="7" spans="4:5">
      <c r="D7">
        <v>2000</v>
      </c>
      <c r="E7" t="s">
        <v>20</v>
      </c>
    </row>
    <row r="8" spans="4:5">
      <c r="D8">
        <f>18-2</f>
        <v>16</v>
      </c>
      <c r="E8" t="s">
        <v>19</v>
      </c>
    </row>
    <row r="9" spans="4:5">
      <c r="D9">
        <f>D7/D8</f>
        <v>125</v>
      </c>
      <c r="E9" t="s">
        <v>17</v>
      </c>
    </row>
    <row r="10" spans="4:5">
      <c r="D10">
        <f>D9/D4</f>
        <v>17.857142857142858</v>
      </c>
      <c r="E10" t="s">
        <v>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entalpie</vt:lpstr>
      <vt:lpstr>větrání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2018-09-23T10:47:50Z</dcterms:created>
  <dcterms:modified xsi:type="dcterms:W3CDTF">2018-09-24T12:55:07Z</dcterms:modified>
</cp:coreProperties>
</file>